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0" documentId="13_ncr:1_{6E136B07-ABA0-44AE-9018-91B113DD8E7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TimeBandTicketsByMachine" sheetId="1" r:id="rId1"/>
    <sheet name="Occupancy" sheetId="2" r:id="rId2"/>
    <sheet name="Seasons" sheetId="3" r:id="rId3"/>
  </sheets>
  <calcPr calcId="181029"/>
  <fileRecoveryPr autoRecover="0"/>
</workbook>
</file>

<file path=xl/calcChain.xml><?xml version="1.0" encoding="utf-8"?>
<calcChain xmlns="http://schemas.openxmlformats.org/spreadsheetml/2006/main">
  <c r="Q12" i="3" l="1"/>
  <c r="Q11" i="3"/>
  <c r="Q10" i="3"/>
  <c r="Q9" i="3"/>
  <c r="Q8" i="3"/>
  <c r="Q7" i="3"/>
  <c r="Q6" i="3"/>
  <c r="Q5" i="3"/>
  <c r="Q4" i="3"/>
  <c r="N11" i="3"/>
  <c r="M11" i="3"/>
  <c r="L11" i="3"/>
  <c r="K11" i="3"/>
  <c r="J11" i="3"/>
  <c r="I11" i="3"/>
  <c r="H11" i="3"/>
  <c r="G11" i="3"/>
  <c r="F11" i="3"/>
  <c r="E11" i="3"/>
  <c r="D11" i="3"/>
  <c r="N10" i="3"/>
  <c r="M10" i="3"/>
  <c r="L10" i="3"/>
  <c r="K10" i="3"/>
  <c r="J10" i="3"/>
  <c r="I10" i="3"/>
  <c r="H10" i="3"/>
  <c r="G10" i="3"/>
  <c r="F10" i="3"/>
  <c r="P10" i="3" s="1"/>
  <c r="E10" i="3"/>
  <c r="D10" i="3"/>
  <c r="N9" i="3"/>
  <c r="M9" i="3"/>
  <c r="L9" i="3"/>
  <c r="K9" i="3"/>
  <c r="J9" i="3"/>
  <c r="I9" i="3"/>
  <c r="H9" i="3"/>
  <c r="G9" i="3"/>
  <c r="F9" i="3"/>
  <c r="E9" i="3"/>
  <c r="D9" i="3"/>
  <c r="N8" i="3"/>
  <c r="M8" i="3"/>
  <c r="L8" i="3"/>
  <c r="K8" i="3"/>
  <c r="J8" i="3"/>
  <c r="I8" i="3"/>
  <c r="H8" i="3"/>
  <c r="G8" i="3"/>
  <c r="F8" i="3"/>
  <c r="E8" i="3"/>
  <c r="D8" i="3"/>
  <c r="N7" i="3"/>
  <c r="M7" i="3"/>
  <c r="L7" i="3"/>
  <c r="K7" i="3"/>
  <c r="J7" i="3"/>
  <c r="I7" i="3"/>
  <c r="H7" i="3"/>
  <c r="G7" i="3"/>
  <c r="F7" i="3"/>
  <c r="E7" i="3"/>
  <c r="D7" i="3"/>
  <c r="N6" i="3"/>
  <c r="M6" i="3"/>
  <c r="L6" i="3"/>
  <c r="K6" i="3"/>
  <c r="J6" i="3"/>
  <c r="I6" i="3"/>
  <c r="H6" i="3"/>
  <c r="G6" i="3"/>
  <c r="F6" i="3"/>
  <c r="P6" i="3" s="1"/>
  <c r="E6" i="3"/>
  <c r="D6" i="3"/>
  <c r="N5" i="3"/>
  <c r="M5" i="3"/>
  <c r="L5" i="3"/>
  <c r="K5" i="3"/>
  <c r="J5" i="3"/>
  <c r="I5" i="3"/>
  <c r="H5" i="3"/>
  <c r="G5" i="3"/>
  <c r="F5" i="3"/>
  <c r="E5" i="3"/>
  <c r="D5" i="3"/>
  <c r="N4" i="3"/>
  <c r="M4" i="3"/>
  <c r="L4" i="3"/>
  <c r="L12" i="3" s="1"/>
  <c r="K4" i="3"/>
  <c r="J4" i="3"/>
  <c r="I4" i="3"/>
  <c r="H4" i="3"/>
  <c r="H12" i="3" s="1"/>
  <c r="G4" i="3"/>
  <c r="F4" i="3"/>
  <c r="E4" i="3"/>
  <c r="D4" i="3"/>
  <c r="D12" i="3" s="1"/>
  <c r="C11" i="3"/>
  <c r="C10" i="3"/>
  <c r="C9" i="3"/>
  <c r="C8" i="3"/>
  <c r="O8" i="3" s="1"/>
  <c r="C7" i="3"/>
  <c r="C6" i="3"/>
  <c r="C5" i="3"/>
  <c r="C4" i="3"/>
  <c r="O4" i="3" s="1"/>
  <c r="D11" i="2"/>
  <c r="D10" i="2"/>
  <c r="D9" i="2"/>
  <c r="D8" i="2"/>
  <c r="D7" i="2"/>
  <c r="D6" i="2"/>
  <c r="D5" i="2"/>
  <c r="D4" i="2"/>
  <c r="B11" i="2"/>
  <c r="B11" i="3" s="1"/>
  <c r="B10" i="2"/>
  <c r="B10" i="3" s="1"/>
  <c r="B9" i="2"/>
  <c r="B9" i="3" s="1"/>
  <c r="B8" i="2"/>
  <c r="B8" i="3" s="1"/>
  <c r="B7" i="2"/>
  <c r="B7" i="3" s="1"/>
  <c r="B6" i="2"/>
  <c r="B6" i="3" s="1"/>
  <c r="B5" i="2"/>
  <c r="B5" i="3" s="1"/>
  <c r="B4" i="2"/>
  <c r="B4" i="3" s="1"/>
  <c r="D51" i="1"/>
  <c r="K39" i="1"/>
  <c r="J39" i="1"/>
  <c r="I39" i="1"/>
  <c r="H39" i="1"/>
  <c r="G39" i="1"/>
  <c r="F39" i="1"/>
  <c r="E39" i="1"/>
  <c r="L39" i="1"/>
  <c r="M39" i="1"/>
  <c r="N39" i="1"/>
  <c r="O39" i="1"/>
  <c r="P39" i="1"/>
  <c r="P34" i="1"/>
  <c r="O34" i="1"/>
  <c r="N34" i="1"/>
  <c r="M34" i="1"/>
  <c r="L34" i="1"/>
  <c r="K34" i="1"/>
  <c r="J34" i="1"/>
  <c r="I34" i="1"/>
  <c r="H34" i="1"/>
  <c r="G34" i="1"/>
  <c r="F34" i="1"/>
  <c r="E34" i="1"/>
  <c r="P30" i="1"/>
  <c r="O30" i="1"/>
  <c r="N30" i="1"/>
  <c r="M30" i="1"/>
  <c r="L30" i="1"/>
  <c r="K30" i="1"/>
  <c r="J30" i="1"/>
  <c r="I30" i="1"/>
  <c r="H30" i="1"/>
  <c r="G30" i="1"/>
  <c r="F30" i="1"/>
  <c r="E30" i="1"/>
  <c r="P26" i="1"/>
  <c r="O26" i="1"/>
  <c r="N26" i="1"/>
  <c r="M26" i="1"/>
  <c r="L26" i="1"/>
  <c r="K26" i="1"/>
  <c r="J26" i="1"/>
  <c r="I26" i="1"/>
  <c r="H26" i="1"/>
  <c r="G26" i="1"/>
  <c r="F26" i="1"/>
  <c r="E26" i="1"/>
  <c r="Q38" i="1"/>
  <c r="Q39" i="1"/>
  <c r="Q33" i="1"/>
  <c r="Q34" i="1"/>
  <c r="Q29" i="1"/>
  <c r="Q30" i="1"/>
  <c r="Q25" i="1"/>
  <c r="Q26" i="1"/>
  <c r="Q10" i="1"/>
  <c r="Q11" i="1"/>
  <c r="Q20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P15" i="1"/>
  <c r="O15" i="1"/>
  <c r="N15" i="1"/>
  <c r="M15" i="1"/>
  <c r="L15" i="1"/>
  <c r="K15" i="1"/>
  <c r="J15" i="1"/>
  <c r="I15" i="1"/>
  <c r="H15" i="1"/>
  <c r="G15" i="1"/>
  <c r="F15" i="1"/>
  <c r="E15" i="1"/>
  <c r="P11" i="1"/>
  <c r="O11" i="1"/>
  <c r="N11" i="1"/>
  <c r="M11" i="1"/>
  <c r="L11" i="1"/>
  <c r="K11" i="1"/>
  <c r="J11" i="1"/>
  <c r="I11" i="1"/>
  <c r="H11" i="1"/>
  <c r="G11" i="1"/>
  <c r="F11" i="1"/>
  <c r="E11" i="1"/>
  <c r="P7" i="1"/>
  <c r="O7" i="1"/>
  <c r="N7" i="1"/>
  <c r="M7" i="1"/>
  <c r="L7" i="1"/>
  <c r="K7" i="1"/>
  <c r="J7" i="1"/>
  <c r="I7" i="1"/>
  <c r="H7" i="1"/>
  <c r="G7" i="1"/>
  <c r="F7" i="1"/>
  <c r="E7" i="1"/>
  <c r="Q14" i="1"/>
  <c r="Q15" i="1"/>
  <c r="Q6" i="1"/>
  <c r="Q7" i="1"/>
  <c r="P5" i="3" l="1"/>
  <c r="P9" i="3"/>
  <c r="E12" i="3"/>
  <c r="I12" i="3"/>
  <c r="M12" i="3"/>
  <c r="P8" i="3"/>
  <c r="O6" i="3"/>
  <c r="F6" i="2" s="1"/>
  <c r="O10" i="3"/>
  <c r="F10" i="2" s="1"/>
  <c r="F12" i="3"/>
  <c r="J12" i="3"/>
  <c r="N12" i="3"/>
  <c r="P7" i="3"/>
  <c r="P11" i="3"/>
  <c r="G12" i="3"/>
  <c r="K12" i="3"/>
  <c r="H7" i="2"/>
  <c r="H11" i="2"/>
  <c r="H6" i="2"/>
  <c r="H8" i="2"/>
  <c r="H10" i="2"/>
  <c r="H5" i="2"/>
  <c r="H9" i="2"/>
  <c r="P4" i="3"/>
  <c r="H4" i="2" s="1"/>
  <c r="O5" i="3"/>
  <c r="F5" i="2" s="1"/>
  <c r="O7" i="3"/>
  <c r="F7" i="2" s="1"/>
  <c r="O9" i="3"/>
  <c r="F9" i="2" s="1"/>
  <c r="O11" i="3"/>
  <c r="C12" i="3"/>
  <c r="F8" i="2"/>
  <c r="F11" i="2"/>
  <c r="F4" i="2"/>
  <c r="B12" i="3"/>
  <c r="E5" i="2"/>
  <c r="E9" i="2"/>
  <c r="E6" i="2"/>
  <c r="E10" i="2"/>
  <c r="E7" i="2"/>
  <c r="E11" i="2"/>
  <c r="B12" i="2"/>
  <c r="D12" i="2"/>
  <c r="E8" i="2"/>
  <c r="E4" i="2"/>
  <c r="O12" i="3" l="1"/>
  <c r="F12" i="2" s="1"/>
  <c r="P12" i="3"/>
  <c r="H12" i="2" s="1"/>
  <c r="E12" i="2"/>
</calcChain>
</file>

<file path=xl/sharedStrings.xml><?xml version="1.0" encoding="utf-8"?>
<sst xmlns="http://schemas.openxmlformats.org/spreadsheetml/2006/main" count="152" uniqueCount="82">
  <si>
    <t>Apr-2022</t>
  </si>
  <si>
    <t>May-2022</t>
  </si>
  <si>
    <t>Jun-2022</t>
  </si>
  <si>
    <t>Jul-2022</t>
  </si>
  <si>
    <t>Aug-2022</t>
  </si>
  <si>
    <t>Sep-2022</t>
  </si>
  <si>
    <t>Oct-2022</t>
  </si>
  <si>
    <t>Nov-2022</t>
  </si>
  <si>
    <t>Dec-2022</t>
  </si>
  <si>
    <t>Jan-2023</t>
  </si>
  <si>
    <t>Feb-2023</t>
  </si>
  <si>
    <t>Mar-2023</t>
  </si>
  <si>
    <t>Total</t>
  </si>
  <si>
    <t>Abbey</t>
  </si>
  <si>
    <t>Riverside</t>
  </si>
  <si>
    <t>Bank Square</t>
  </si>
  <si>
    <t>Brook Street 1</t>
  </si>
  <si>
    <t>Brook Street 2</t>
  </si>
  <si>
    <t>Brook Street 3</t>
  </si>
  <si>
    <t>Bedford 1</t>
  </si>
  <si>
    <t>Bedford 2</t>
  </si>
  <si>
    <t>Wharf</t>
  </si>
  <si>
    <t>Chapel Street</t>
  </si>
  <si>
    <t>Russel Street</t>
  </si>
  <si>
    <t>Long/Short Stay</t>
  </si>
  <si>
    <t>short stay</t>
  </si>
  <si>
    <t>Long Stay</t>
  </si>
  <si>
    <t>Short Stay</t>
  </si>
  <si>
    <t>Short/Long Stay</t>
  </si>
  <si>
    <t>Number Of parking Spaces (approx)</t>
  </si>
  <si>
    <t xml:space="preserve">Car Park </t>
  </si>
  <si>
    <t>P&amp;D Tickets</t>
  </si>
  <si>
    <t>RINGGO SALES</t>
  </si>
  <si>
    <t>TOTAL</t>
  </si>
  <si>
    <t>P&amp;D TICKETS</t>
  </si>
  <si>
    <t>RINGGO</t>
  </si>
  <si>
    <t>Permit Type</t>
  </si>
  <si>
    <t>Car Parks Valid Within</t>
  </si>
  <si>
    <t>Time Period Issued</t>
  </si>
  <si>
    <t>Current Number of Live Permits</t>
  </si>
  <si>
    <t>Tavistock Town Centre</t>
  </si>
  <si>
    <t xml:space="preserve">Bedford, Upper Brook St, Riverside </t>
  </si>
  <si>
    <t>6mths</t>
  </si>
  <si>
    <t>12mth</t>
  </si>
  <si>
    <t>Tavistock Peripheral</t>
  </si>
  <si>
    <t>6mth</t>
  </si>
  <si>
    <t>Annual Business</t>
  </si>
  <si>
    <t xml:space="preserve">Bedford, Riverside, Upper Brook St, Mill Road, Chagford, Hatherleigh </t>
  </si>
  <si>
    <t>Russell Street</t>
  </si>
  <si>
    <t>Car park</t>
  </si>
  <si>
    <t>Tickets - Yr</t>
  </si>
  <si>
    <t>Peak month</t>
  </si>
  <si>
    <t>Lowest month</t>
  </si>
  <si>
    <t>Spaces</t>
  </si>
  <si>
    <t>Type</t>
  </si>
  <si>
    <t>Bedford</t>
  </si>
  <si>
    <t>SS</t>
  </si>
  <si>
    <t>LS</t>
  </si>
  <si>
    <t>Brook Street</t>
  </si>
  <si>
    <t>SL</t>
  </si>
  <si>
    <t>Aug</t>
  </si>
  <si>
    <t>Dec</t>
  </si>
  <si>
    <t>Peak as % of lowest</t>
  </si>
  <si>
    <t>Sep</t>
  </si>
  <si>
    <t>Jul</t>
  </si>
  <si>
    <t>Oct</t>
  </si>
  <si>
    <t>Occupancy 2022-23</t>
  </si>
  <si>
    <t>Variation over year (2022-23)</t>
  </si>
  <si>
    <t>Tickets sold</t>
  </si>
  <si>
    <t>July</t>
  </si>
  <si>
    <t>Peak</t>
  </si>
  <si>
    <t>Lowest</t>
  </si>
  <si>
    <t>Mean # tickets per space per day</t>
  </si>
  <si>
    <t>Year</t>
  </si>
  <si>
    <t>In peak month</t>
  </si>
  <si>
    <t>In lowest month</t>
  </si>
  <si>
    <t>Jan</t>
  </si>
  <si>
    <t>Jun</t>
  </si>
  <si>
    <t>Feb</t>
  </si>
  <si>
    <t>Apr</t>
  </si>
  <si>
    <t>Data supplied by WDBC (Emma W) to NDP Steering Group</t>
  </si>
  <si>
    <t xml:space="preserve">Used as source for analysis on the other sheets.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</si>
</sst>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8"/>
      <color indexed="8"/>
      <name val="Arial"/>
      <charset val="1"/>
    </font>
    <font>
      <b/>
      <sz val="8"/>
      <color indexed="8"/>
      <name val="Arial"/>
      <charset val="1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0" fillId="0" borderId="1" xfId="0" applyBorder="1" applyAlignment="1">
      <alignment wrapText="1"/>
    </xf>
    <xf numFmtId="0" fontId="2" fillId="0" borderId="1" xfId="0" applyFont="1" applyBorder="1" applyAlignment="1" applyProtection="1">
      <alignment horizontal="right" vertical="top" wrapText="1" readingOrder="1"/>
      <protection locked="0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 applyProtection="1">
      <alignment horizontal="right" vertical="top" wrapText="1" readingOrder="1"/>
      <protection locked="0"/>
    </xf>
    <xf numFmtId="0" fontId="1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1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/>
    <xf numFmtId="0" fontId="5" fillId="2" borderId="1" xfId="0" applyFont="1" applyFill="1" applyBorder="1" applyAlignment="1" applyProtection="1">
      <alignment vertical="top" wrapText="1" readingOrder="1"/>
      <protection locked="0"/>
    </xf>
    <xf numFmtId="0" fontId="4" fillId="0" borderId="0" xfId="0" applyFont="1"/>
    <xf numFmtId="0" fontId="5" fillId="0" borderId="0" xfId="0" applyFont="1" applyAlignment="1" applyProtection="1">
      <alignment vertical="top" wrapText="1" readingOrder="1"/>
      <protection locked="0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0" fontId="0" fillId="3" borderId="1" xfId="0" applyFill="1" applyBorder="1"/>
    <xf numFmtId="1" fontId="0" fillId="0" borderId="1" xfId="0" applyNumberFormat="1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1" fontId="0" fillId="4" borderId="1" xfId="0" applyNumberFormat="1" applyFill="1" applyBorder="1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2" fontId="8" fillId="0" borderId="0" xfId="0" applyNumberFormat="1" applyFont="1"/>
    <xf numFmtId="2" fontId="10" fillId="0" borderId="0" xfId="0" applyNumberFormat="1" applyFont="1"/>
    <xf numFmtId="0" fontId="11" fillId="0" borderId="2" xfId="0" applyFont="1" applyBorder="1" applyAlignment="1" applyProtection="1">
      <alignment horizontal="right" vertical="top" wrapText="1" readingOrder="1"/>
      <protection locked="0"/>
    </xf>
    <xf numFmtId="0" fontId="12" fillId="0" borderId="0" xfId="0" applyFont="1"/>
    <xf numFmtId="0" fontId="13" fillId="0" borderId="0" xfId="0" applyFont="1"/>
    <xf numFmtId="0" fontId="14" fillId="0" borderId="2" xfId="0" applyFont="1" applyBorder="1" applyAlignment="1" applyProtection="1">
      <alignment horizontal="right" vertical="top" wrapText="1" readingOrder="1"/>
      <protection locked="0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9" fontId="18" fillId="0" borderId="0" xfId="0" applyNumberFormat="1" applyFont="1"/>
    <xf numFmtId="9" fontId="17" fillId="0" borderId="0" xfId="0" applyNumberFormat="1" applyFont="1"/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CCCC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Tavistock car parks - tickets sold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Seasons!$A$4</c:f>
              <c:strCache>
                <c:ptCount val="1"/>
                <c:pt idx="0">
                  <c:v>Abbey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Seasons!$C$3:$N$3</c:f>
              <c:strCache>
                <c:ptCount val="12"/>
                <c:pt idx="0">
                  <c:v>Apr-2022</c:v>
                </c:pt>
                <c:pt idx="1">
                  <c:v>May-2022</c:v>
                </c:pt>
                <c:pt idx="2">
                  <c:v>Jun-2022</c:v>
                </c:pt>
                <c:pt idx="3">
                  <c:v>Jul-2022</c:v>
                </c:pt>
                <c:pt idx="4">
                  <c:v>Aug-2022</c:v>
                </c:pt>
                <c:pt idx="5">
                  <c:v>Sep-2022</c:v>
                </c:pt>
                <c:pt idx="6">
                  <c:v>Oct-2022</c:v>
                </c:pt>
                <c:pt idx="7">
                  <c:v>Nov-2022</c:v>
                </c:pt>
                <c:pt idx="8">
                  <c:v>Dec-2022</c:v>
                </c:pt>
                <c:pt idx="9">
                  <c:v>Jan-2023</c:v>
                </c:pt>
                <c:pt idx="10">
                  <c:v>Feb-2023</c:v>
                </c:pt>
                <c:pt idx="11">
                  <c:v>Mar-2023</c:v>
                </c:pt>
              </c:strCache>
            </c:strRef>
          </c:cat>
          <c:val>
            <c:numRef>
              <c:f>Seasons!$C$4:$N$4</c:f>
              <c:numCache>
                <c:formatCode>General</c:formatCode>
                <c:ptCount val="12"/>
                <c:pt idx="0">
                  <c:v>1934</c:v>
                </c:pt>
                <c:pt idx="1">
                  <c:v>2215</c:v>
                </c:pt>
                <c:pt idx="2">
                  <c:v>2218</c:v>
                </c:pt>
                <c:pt idx="3">
                  <c:v>2356</c:v>
                </c:pt>
                <c:pt idx="4">
                  <c:v>2703</c:v>
                </c:pt>
                <c:pt idx="5">
                  <c:v>2247</c:v>
                </c:pt>
                <c:pt idx="6">
                  <c:v>2246</c:v>
                </c:pt>
                <c:pt idx="7">
                  <c:v>2149</c:v>
                </c:pt>
                <c:pt idx="8">
                  <c:v>2797</c:v>
                </c:pt>
                <c:pt idx="9">
                  <c:v>1636</c:v>
                </c:pt>
                <c:pt idx="10">
                  <c:v>1979</c:v>
                </c:pt>
                <c:pt idx="11">
                  <c:v>2248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E6-4982-9FE5-1E9AD0589C37}"/>
            </c:ext>
          </c:extLst>
        </c:ser>
        <c:ser>
          <c:idx val="1"/>
          <c:order val="1"/>
          <c:tx>
            <c:strRef>
              <c:f>Seasons!$A$5</c:f>
              <c:strCache>
                <c:ptCount val="1"/>
                <c:pt idx="0">
                  <c:v>Riverside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Seasons!$C$3:$N$3</c:f>
              <c:strCache>
                <c:ptCount val="12"/>
                <c:pt idx="0">
                  <c:v>Apr-2022</c:v>
                </c:pt>
                <c:pt idx="1">
                  <c:v>May-2022</c:v>
                </c:pt>
                <c:pt idx="2">
                  <c:v>Jun-2022</c:v>
                </c:pt>
                <c:pt idx="3">
                  <c:v>Jul-2022</c:v>
                </c:pt>
                <c:pt idx="4">
                  <c:v>Aug-2022</c:v>
                </c:pt>
                <c:pt idx="5">
                  <c:v>Sep-2022</c:v>
                </c:pt>
                <c:pt idx="6">
                  <c:v>Oct-2022</c:v>
                </c:pt>
                <c:pt idx="7">
                  <c:v>Nov-2022</c:v>
                </c:pt>
                <c:pt idx="8">
                  <c:v>Dec-2022</c:v>
                </c:pt>
                <c:pt idx="9">
                  <c:v>Jan-2023</c:v>
                </c:pt>
                <c:pt idx="10">
                  <c:v>Feb-2023</c:v>
                </c:pt>
                <c:pt idx="11">
                  <c:v>Mar-2023</c:v>
                </c:pt>
              </c:strCache>
            </c:strRef>
          </c:cat>
          <c:val>
            <c:numRef>
              <c:f>Seasons!$C$5:$N$5</c:f>
              <c:numCache>
                <c:formatCode>General</c:formatCode>
                <c:ptCount val="12"/>
                <c:pt idx="0">
                  <c:v>1544</c:v>
                </c:pt>
                <c:pt idx="1">
                  <c:v>1428</c:v>
                </c:pt>
                <c:pt idx="2">
                  <c:v>1453</c:v>
                </c:pt>
                <c:pt idx="3">
                  <c:v>1585</c:v>
                </c:pt>
                <c:pt idx="4">
                  <c:v>1931</c:v>
                </c:pt>
                <c:pt idx="5">
                  <c:v>1349</c:v>
                </c:pt>
                <c:pt idx="6">
                  <c:v>1176</c:v>
                </c:pt>
                <c:pt idx="7">
                  <c:v>1260</c:v>
                </c:pt>
                <c:pt idx="8">
                  <c:v>1644</c:v>
                </c:pt>
                <c:pt idx="9">
                  <c:v>1087</c:v>
                </c:pt>
                <c:pt idx="10">
                  <c:v>1370</c:v>
                </c:pt>
                <c:pt idx="11">
                  <c:v>1397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E6-4982-9FE5-1E9AD0589C37}"/>
            </c:ext>
          </c:extLst>
        </c:ser>
        <c:ser>
          <c:idx val="2"/>
          <c:order val="2"/>
          <c:tx>
            <c:strRef>
              <c:f>Seasons!$A$6</c:f>
              <c:strCache>
                <c:ptCount val="1"/>
                <c:pt idx="0">
                  <c:v>Bank Square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Seasons!$C$3:$N$3</c:f>
              <c:strCache>
                <c:ptCount val="12"/>
                <c:pt idx="0">
                  <c:v>Apr-2022</c:v>
                </c:pt>
                <c:pt idx="1">
                  <c:v>May-2022</c:v>
                </c:pt>
                <c:pt idx="2">
                  <c:v>Jun-2022</c:v>
                </c:pt>
                <c:pt idx="3">
                  <c:v>Jul-2022</c:v>
                </c:pt>
                <c:pt idx="4">
                  <c:v>Aug-2022</c:v>
                </c:pt>
                <c:pt idx="5">
                  <c:v>Sep-2022</c:v>
                </c:pt>
                <c:pt idx="6">
                  <c:v>Oct-2022</c:v>
                </c:pt>
                <c:pt idx="7">
                  <c:v>Nov-2022</c:v>
                </c:pt>
                <c:pt idx="8">
                  <c:v>Dec-2022</c:v>
                </c:pt>
                <c:pt idx="9">
                  <c:v>Jan-2023</c:v>
                </c:pt>
                <c:pt idx="10">
                  <c:v>Feb-2023</c:v>
                </c:pt>
                <c:pt idx="11">
                  <c:v>Mar-2023</c:v>
                </c:pt>
              </c:strCache>
            </c:strRef>
          </c:cat>
          <c:val>
            <c:numRef>
              <c:f>Seasons!$C$6:$N$6</c:f>
              <c:numCache>
                <c:formatCode>General</c:formatCode>
                <c:ptCount val="12"/>
                <c:pt idx="0">
                  <c:v>1437</c:v>
                </c:pt>
                <c:pt idx="1">
                  <c:v>1434</c:v>
                </c:pt>
                <c:pt idx="2">
                  <c:v>1253</c:v>
                </c:pt>
                <c:pt idx="3">
                  <c:v>1408</c:v>
                </c:pt>
                <c:pt idx="4">
                  <c:v>1338</c:v>
                </c:pt>
                <c:pt idx="5">
                  <c:v>1603</c:v>
                </c:pt>
                <c:pt idx="6">
                  <c:v>1520</c:v>
                </c:pt>
                <c:pt idx="7">
                  <c:v>1534</c:v>
                </c:pt>
                <c:pt idx="8">
                  <c:v>1418</c:v>
                </c:pt>
                <c:pt idx="9">
                  <c:v>1373</c:v>
                </c:pt>
                <c:pt idx="10">
                  <c:v>1287</c:v>
                </c:pt>
                <c:pt idx="11">
                  <c:v>1555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E6-4982-9FE5-1E9AD0589C37}"/>
            </c:ext>
          </c:extLst>
        </c:ser>
        <c:ser>
          <c:idx val="3"/>
          <c:order val="3"/>
          <c:tx>
            <c:strRef>
              <c:f>Seasons!$A$7</c:f>
              <c:strCache>
                <c:ptCount val="1"/>
                <c:pt idx="0">
                  <c:v>Brook Street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Seasons!$C$3:$N$3</c:f>
              <c:strCache>
                <c:ptCount val="12"/>
                <c:pt idx="0">
                  <c:v>Apr-2022</c:v>
                </c:pt>
                <c:pt idx="1">
                  <c:v>May-2022</c:v>
                </c:pt>
                <c:pt idx="2">
                  <c:v>Jun-2022</c:v>
                </c:pt>
                <c:pt idx="3">
                  <c:v>Jul-2022</c:v>
                </c:pt>
                <c:pt idx="4">
                  <c:v>Aug-2022</c:v>
                </c:pt>
                <c:pt idx="5">
                  <c:v>Sep-2022</c:v>
                </c:pt>
                <c:pt idx="6">
                  <c:v>Oct-2022</c:v>
                </c:pt>
                <c:pt idx="7">
                  <c:v>Nov-2022</c:v>
                </c:pt>
                <c:pt idx="8">
                  <c:v>Dec-2022</c:v>
                </c:pt>
                <c:pt idx="9">
                  <c:v>Jan-2023</c:v>
                </c:pt>
                <c:pt idx="10">
                  <c:v>Feb-2023</c:v>
                </c:pt>
                <c:pt idx="11">
                  <c:v>Mar-2023</c:v>
                </c:pt>
              </c:strCache>
            </c:strRef>
          </c:cat>
          <c:val>
            <c:numRef>
              <c:f>Seasons!$C$7:$N$7</c:f>
              <c:numCache>
                <c:formatCode>General</c:formatCode>
                <c:ptCount val="12"/>
                <c:pt idx="0">
                  <c:v>2650</c:v>
                </c:pt>
                <c:pt idx="1">
                  <c:v>2924</c:v>
                </c:pt>
                <c:pt idx="2">
                  <c:v>2898</c:v>
                </c:pt>
                <c:pt idx="3">
                  <c:v>3167</c:v>
                </c:pt>
                <c:pt idx="4">
                  <c:v>3450</c:v>
                </c:pt>
                <c:pt idx="5">
                  <c:v>3403</c:v>
                </c:pt>
                <c:pt idx="6">
                  <c:v>3497</c:v>
                </c:pt>
                <c:pt idx="7">
                  <c:v>3238</c:v>
                </c:pt>
                <c:pt idx="8">
                  <c:v>3613</c:v>
                </c:pt>
                <c:pt idx="9">
                  <c:v>2620</c:v>
                </c:pt>
                <c:pt idx="10">
                  <c:v>2398</c:v>
                </c:pt>
                <c:pt idx="11">
                  <c:v>3048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E6-4982-9FE5-1E9AD0589C37}"/>
            </c:ext>
          </c:extLst>
        </c:ser>
        <c:ser>
          <c:idx val="4"/>
          <c:order val="4"/>
          <c:tx>
            <c:strRef>
              <c:f>Seasons!$A$8</c:f>
              <c:strCache>
                <c:ptCount val="1"/>
                <c:pt idx="0">
                  <c:v>Bedford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Seasons!$C$3:$N$3</c:f>
              <c:strCache>
                <c:ptCount val="12"/>
                <c:pt idx="0">
                  <c:v>Apr-2022</c:v>
                </c:pt>
                <c:pt idx="1">
                  <c:v>May-2022</c:v>
                </c:pt>
                <c:pt idx="2">
                  <c:v>Jun-2022</c:v>
                </c:pt>
                <c:pt idx="3">
                  <c:v>Jul-2022</c:v>
                </c:pt>
                <c:pt idx="4">
                  <c:v>Aug-2022</c:v>
                </c:pt>
                <c:pt idx="5">
                  <c:v>Sep-2022</c:v>
                </c:pt>
                <c:pt idx="6">
                  <c:v>Oct-2022</c:v>
                </c:pt>
                <c:pt idx="7">
                  <c:v>Nov-2022</c:v>
                </c:pt>
                <c:pt idx="8">
                  <c:v>Dec-2022</c:v>
                </c:pt>
                <c:pt idx="9">
                  <c:v>Jan-2023</c:v>
                </c:pt>
                <c:pt idx="10">
                  <c:v>Feb-2023</c:v>
                </c:pt>
                <c:pt idx="11">
                  <c:v>Mar-2023</c:v>
                </c:pt>
              </c:strCache>
            </c:strRef>
          </c:cat>
          <c:val>
            <c:numRef>
              <c:f>Seasons!$C$8:$N$8</c:f>
              <c:numCache>
                <c:formatCode>General</c:formatCode>
                <c:ptCount val="12"/>
                <c:pt idx="0">
                  <c:v>11435</c:v>
                </c:pt>
                <c:pt idx="1">
                  <c:v>11074</c:v>
                </c:pt>
                <c:pt idx="2">
                  <c:v>9977</c:v>
                </c:pt>
                <c:pt idx="3">
                  <c:v>11563</c:v>
                </c:pt>
                <c:pt idx="4">
                  <c:v>9217</c:v>
                </c:pt>
                <c:pt idx="5">
                  <c:v>9627</c:v>
                </c:pt>
                <c:pt idx="6">
                  <c:v>8574</c:v>
                </c:pt>
                <c:pt idx="7">
                  <c:v>9942</c:v>
                </c:pt>
                <c:pt idx="8">
                  <c:v>10864</c:v>
                </c:pt>
                <c:pt idx="9">
                  <c:v>8643</c:v>
                </c:pt>
                <c:pt idx="10">
                  <c:v>9987</c:v>
                </c:pt>
                <c:pt idx="11">
                  <c:v>10447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E6-4982-9FE5-1E9AD0589C37}"/>
            </c:ext>
          </c:extLst>
        </c:ser>
        <c:ser>
          <c:idx val="5"/>
          <c:order val="5"/>
          <c:tx>
            <c:strRef>
              <c:f>Seasons!$A$9</c:f>
              <c:strCache>
                <c:ptCount val="1"/>
                <c:pt idx="0">
                  <c:v>Wharf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Seasons!$C$3:$N$3</c:f>
              <c:strCache>
                <c:ptCount val="12"/>
                <c:pt idx="0">
                  <c:v>Apr-2022</c:v>
                </c:pt>
                <c:pt idx="1">
                  <c:v>May-2022</c:v>
                </c:pt>
                <c:pt idx="2">
                  <c:v>Jun-2022</c:v>
                </c:pt>
                <c:pt idx="3">
                  <c:v>Jul-2022</c:v>
                </c:pt>
                <c:pt idx="4">
                  <c:v>Aug-2022</c:v>
                </c:pt>
                <c:pt idx="5">
                  <c:v>Sep-2022</c:v>
                </c:pt>
                <c:pt idx="6">
                  <c:v>Oct-2022</c:v>
                </c:pt>
                <c:pt idx="7">
                  <c:v>Nov-2022</c:v>
                </c:pt>
                <c:pt idx="8">
                  <c:v>Dec-2022</c:v>
                </c:pt>
                <c:pt idx="9">
                  <c:v>Jan-2023</c:v>
                </c:pt>
                <c:pt idx="10">
                  <c:v>Feb-2023</c:v>
                </c:pt>
                <c:pt idx="11">
                  <c:v>Mar-2023</c:v>
                </c:pt>
              </c:strCache>
            </c:strRef>
          </c:cat>
          <c:val>
            <c:numRef>
              <c:f>Seasons!$C$9:$N$9</c:f>
              <c:numCache>
                <c:formatCode>General</c:formatCode>
                <c:ptCount val="12"/>
                <c:pt idx="0">
                  <c:v>3985</c:v>
                </c:pt>
                <c:pt idx="1">
                  <c:v>4078</c:v>
                </c:pt>
                <c:pt idx="2">
                  <c:v>3924</c:v>
                </c:pt>
                <c:pt idx="3">
                  <c:v>3855</c:v>
                </c:pt>
                <c:pt idx="4">
                  <c:v>4639</c:v>
                </c:pt>
                <c:pt idx="5">
                  <c:v>3976</c:v>
                </c:pt>
                <c:pt idx="6">
                  <c:v>3047</c:v>
                </c:pt>
                <c:pt idx="7">
                  <c:v>3348</c:v>
                </c:pt>
                <c:pt idx="8">
                  <c:v>2874</c:v>
                </c:pt>
                <c:pt idx="9">
                  <c:v>2295</c:v>
                </c:pt>
                <c:pt idx="10">
                  <c:v>3741</c:v>
                </c:pt>
                <c:pt idx="11">
                  <c:v>3981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E6-4982-9FE5-1E9AD0589C37}"/>
            </c:ext>
          </c:extLst>
        </c:ser>
        <c:ser>
          <c:idx val="6"/>
          <c:order val="6"/>
          <c:tx>
            <c:strRef>
              <c:f>Seasons!$A$10</c:f>
              <c:strCache>
                <c:ptCount val="1"/>
                <c:pt idx="0">
                  <c:v>Chapel Street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Seasons!$C$3:$N$3</c:f>
              <c:strCache>
                <c:ptCount val="12"/>
                <c:pt idx="0">
                  <c:v>Apr-2022</c:v>
                </c:pt>
                <c:pt idx="1">
                  <c:v>May-2022</c:v>
                </c:pt>
                <c:pt idx="2">
                  <c:v>Jun-2022</c:v>
                </c:pt>
                <c:pt idx="3">
                  <c:v>Jul-2022</c:v>
                </c:pt>
                <c:pt idx="4">
                  <c:v>Aug-2022</c:v>
                </c:pt>
                <c:pt idx="5">
                  <c:v>Sep-2022</c:v>
                </c:pt>
                <c:pt idx="6">
                  <c:v>Oct-2022</c:v>
                </c:pt>
                <c:pt idx="7">
                  <c:v>Nov-2022</c:v>
                </c:pt>
                <c:pt idx="8">
                  <c:v>Dec-2022</c:v>
                </c:pt>
                <c:pt idx="9">
                  <c:v>Jan-2023</c:v>
                </c:pt>
                <c:pt idx="10">
                  <c:v>Feb-2023</c:v>
                </c:pt>
                <c:pt idx="11">
                  <c:v>Mar-2023</c:v>
                </c:pt>
              </c:strCache>
            </c:strRef>
          </c:cat>
          <c:val>
            <c:numRef>
              <c:f>Seasons!$C$10:$N$10</c:f>
              <c:numCache>
                <c:formatCode>General</c:formatCode>
                <c:ptCount val="12"/>
                <c:pt idx="0">
                  <c:v>754</c:v>
                </c:pt>
                <c:pt idx="1">
                  <c:v>794</c:v>
                </c:pt>
                <c:pt idx="2">
                  <c:v>850</c:v>
                </c:pt>
                <c:pt idx="3">
                  <c:v>871</c:v>
                </c:pt>
                <c:pt idx="4">
                  <c:v>914</c:v>
                </c:pt>
                <c:pt idx="5">
                  <c:v>919</c:v>
                </c:pt>
                <c:pt idx="6">
                  <c:v>1099</c:v>
                </c:pt>
                <c:pt idx="7">
                  <c:v>1001</c:v>
                </c:pt>
                <c:pt idx="8">
                  <c:v>1051</c:v>
                </c:pt>
                <c:pt idx="9">
                  <c:v>869</c:v>
                </c:pt>
                <c:pt idx="10">
                  <c:v>837</c:v>
                </c:pt>
                <c:pt idx="11">
                  <c:v>1042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E6-4982-9FE5-1E9AD0589C37}"/>
            </c:ext>
          </c:extLst>
        </c:ser>
        <c:ser>
          <c:idx val="7"/>
          <c:order val="7"/>
          <c:tx>
            <c:strRef>
              <c:f>Seasons!$A$11</c:f>
              <c:strCache>
                <c:ptCount val="1"/>
                <c:pt idx="0">
                  <c:v>Russell Street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Seasons!$C$3:$N$3</c:f>
              <c:strCache>
                <c:ptCount val="12"/>
                <c:pt idx="0">
                  <c:v>Apr-2022</c:v>
                </c:pt>
                <c:pt idx="1">
                  <c:v>May-2022</c:v>
                </c:pt>
                <c:pt idx="2">
                  <c:v>Jun-2022</c:v>
                </c:pt>
                <c:pt idx="3">
                  <c:v>Jul-2022</c:v>
                </c:pt>
                <c:pt idx="4">
                  <c:v>Aug-2022</c:v>
                </c:pt>
                <c:pt idx="5">
                  <c:v>Sep-2022</c:v>
                </c:pt>
                <c:pt idx="6">
                  <c:v>Oct-2022</c:v>
                </c:pt>
                <c:pt idx="7">
                  <c:v>Nov-2022</c:v>
                </c:pt>
                <c:pt idx="8">
                  <c:v>Dec-2022</c:v>
                </c:pt>
                <c:pt idx="9">
                  <c:v>Jan-2023</c:v>
                </c:pt>
                <c:pt idx="10">
                  <c:v>Feb-2023</c:v>
                </c:pt>
                <c:pt idx="11">
                  <c:v>Mar-2023</c:v>
                </c:pt>
              </c:strCache>
            </c:strRef>
          </c:cat>
          <c:val>
            <c:numRef>
              <c:f>Seasons!$C$11:$N$11</c:f>
              <c:numCache>
                <c:formatCode>General</c:formatCode>
                <c:ptCount val="12"/>
                <c:pt idx="0">
                  <c:v>2693</c:v>
                </c:pt>
                <c:pt idx="1">
                  <c:v>2788</c:v>
                </c:pt>
                <c:pt idx="2">
                  <c:v>2648</c:v>
                </c:pt>
                <c:pt idx="3">
                  <c:v>2776</c:v>
                </c:pt>
                <c:pt idx="4">
                  <c:v>3057</c:v>
                </c:pt>
                <c:pt idx="5">
                  <c:v>3026</c:v>
                </c:pt>
                <c:pt idx="6">
                  <c:v>2972</c:v>
                </c:pt>
                <c:pt idx="7">
                  <c:v>3087</c:v>
                </c:pt>
                <c:pt idx="8">
                  <c:v>3235</c:v>
                </c:pt>
                <c:pt idx="9">
                  <c:v>2737</c:v>
                </c:pt>
                <c:pt idx="10">
                  <c:v>2570</c:v>
                </c:pt>
                <c:pt idx="11">
                  <c:v>3007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CE6-4982-9FE5-1E9AD0589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6254400"/>
        <c:axId val="576252960"/>
      </c:barChart>
      <c:lineChart>
        <c:grouping val="standard"/>
        <c:varyColors val="0"/>
        <c:ser>
          <c:idx val="8"/>
          <c:order val="8"/>
          <c:tx>
            <c:strRef>
              <c:f>Seasons!$A$12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Seasons!$C$3:$N$3</c:f>
              <c:strCache>
                <c:ptCount val="12"/>
                <c:pt idx="0">
                  <c:v>Apr-2022</c:v>
                </c:pt>
                <c:pt idx="1">
                  <c:v>May-2022</c:v>
                </c:pt>
                <c:pt idx="2">
                  <c:v>Jun-2022</c:v>
                </c:pt>
                <c:pt idx="3">
                  <c:v>Jul-2022</c:v>
                </c:pt>
                <c:pt idx="4">
                  <c:v>Aug-2022</c:v>
                </c:pt>
                <c:pt idx="5">
                  <c:v>Sep-2022</c:v>
                </c:pt>
                <c:pt idx="6">
                  <c:v>Oct-2022</c:v>
                </c:pt>
                <c:pt idx="7">
                  <c:v>Nov-2022</c:v>
                </c:pt>
                <c:pt idx="8">
                  <c:v>Dec-2022</c:v>
                </c:pt>
                <c:pt idx="9">
                  <c:v>Jan-2023</c:v>
                </c:pt>
                <c:pt idx="10">
                  <c:v>Feb-2023</c:v>
                </c:pt>
                <c:pt idx="11">
                  <c:v>Mar-2023</c:v>
                </c:pt>
              </c:strCache>
            </c:strRef>
          </c:cat>
          <c:val>
            <c:numRef>
              <c:f>Seasons!$C$12:$N$12</c:f>
              <c:numCache>
                <c:formatCode>General</c:formatCode>
                <c:ptCount val="12"/>
                <c:pt idx="0">
                  <c:v>26432</c:v>
                </c:pt>
                <c:pt idx="1">
                  <c:v>26735</c:v>
                </c:pt>
                <c:pt idx="2">
                  <c:v>25221</c:v>
                </c:pt>
                <c:pt idx="3">
                  <c:v>27581</c:v>
                </c:pt>
                <c:pt idx="4">
                  <c:v>27249</c:v>
                </c:pt>
                <c:pt idx="5">
                  <c:v>26150</c:v>
                </c:pt>
                <c:pt idx="6">
                  <c:v>24131</c:v>
                </c:pt>
                <c:pt idx="7">
                  <c:v>25559</c:v>
                </c:pt>
                <c:pt idx="8">
                  <c:v>27496</c:v>
                </c:pt>
                <c:pt idx="9">
                  <c:v>21260</c:v>
                </c:pt>
                <c:pt idx="10">
                  <c:v>24169</c:v>
                </c:pt>
                <c:pt idx="11">
                  <c:v>26725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CE6-4982-9FE5-1E9AD0589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254400"/>
        <c:axId val="576252960"/>
      </c:lineChart>
      <c:catAx>
        <c:axId val="57625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252960"/>
        <c:crosses val="autoZero"/>
        <c:auto val="1"/>
        <c:lblAlgn val="ctr"/>
        <c:lblOffset val="100"/>
        <c:noMultiLvlLbl val="0"/>
      </c:catAx>
      <c:valAx>
        <c:axId val="57625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25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15</xdr:row>
      <xdr:rowOff>119061</xdr:rowOff>
    </xdr:from>
    <xdr:to>
      <xdr:col>11</xdr:col>
      <xdr:colOff>95250</xdr:colOff>
      <xdr:row>41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D9624B-54C7-5FE8-1495-DDEE14E52B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showGridLines="0" topLeftCell="A31" workbookViewId="0">
      <selection activeCell="F2" sqref="F2"/>
    </sheetView>
  </sheetViews>
  <sheetFormatPr defaultRowHeight="12.75" x14ac:dyDescent="0.2"/>
  <cols>
    <col min="1" max="1" width="21.28515625" customWidth="1"/>
    <col min="2" max="4" width="11.7109375" style="1" customWidth="1"/>
    <col min="5" max="17" width="13.7109375" customWidth="1"/>
  </cols>
  <sheetData>
    <row r="1" spans="1:17" s="46" customFormat="1" x14ac:dyDescent="0.2">
      <c r="A1" s="46" t="s">
        <v>80</v>
      </c>
      <c r="B1" s="47"/>
      <c r="C1" s="47"/>
      <c r="D1" s="47"/>
      <c r="F1" s="48"/>
      <c r="G1" s="48"/>
      <c r="H1" s="48"/>
      <c r="I1" s="48"/>
    </row>
    <row r="2" spans="1:17" s="46" customFormat="1" ht="17.25" customHeight="1" x14ac:dyDescent="0.2">
      <c r="A2" s="46" t="s">
        <v>81</v>
      </c>
      <c r="B2" s="47"/>
      <c r="C2" s="47"/>
      <c r="D2" s="47"/>
    </row>
    <row r="3" spans="1:17" ht="7.15" customHeight="1" x14ac:dyDescent="0.2"/>
    <row r="4" spans="1:17" ht="51" x14ac:dyDescent="0.2">
      <c r="A4" s="7" t="s">
        <v>30</v>
      </c>
      <c r="B4" s="8" t="s">
        <v>24</v>
      </c>
      <c r="C4" s="8" t="s">
        <v>29</v>
      </c>
      <c r="D4" s="8"/>
      <c r="E4" s="9" t="s">
        <v>0</v>
      </c>
      <c r="F4" s="9" t="s">
        <v>1</v>
      </c>
      <c r="G4" s="9" t="s">
        <v>2</v>
      </c>
      <c r="H4" s="9" t="s">
        <v>3</v>
      </c>
      <c r="I4" s="9" t="s">
        <v>4</v>
      </c>
      <c r="J4" s="9" t="s">
        <v>5</v>
      </c>
      <c r="K4" s="9" t="s">
        <v>6</v>
      </c>
      <c r="L4" s="9" t="s">
        <v>7</v>
      </c>
      <c r="M4" s="9" t="s">
        <v>8</v>
      </c>
      <c r="N4" s="9" t="s">
        <v>9</v>
      </c>
      <c r="O4" s="9" t="s">
        <v>10</v>
      </c>
      <c r="P4" s="9" t="s">
        <v>11</v>
      </c>
      <c r="Q4" s="9" t="s">
        <v>12</v>
      </c>
    </row>
    <row r="5" spans="1:17" x14ac:dyDescent="0.2">
      <c r="A5" s="14" t="s">
        <v>13</v>
      </c>
      <c r="B5" s="11" t="s">
        <v>25</v>
      </c>
      <c r="C5" s="10">
        <v>53</v>
      </c>
      <c r="D5" s="11" t="s">
        <v>31</v>
      </c>
      <c r="E5" s="12">
        <v>877</v>
      </c>
      <c r="F5" s="12">
        <v>1327</v>
      </c>
      <c r="G5" s="12">
        <v>1289</v>
      </c>
      <c r="H5" s="12">
        <v>1338</v>
      </c>
      <c r="I5" s="12">
        <v>1605</v>
      </c>
      <c r="J5" s="12">
        <v>1287</v>
      </c>
      <c r="K5" s="12">
        <v>914</v>
      </c>
      <c r="L5" s="12">
        <v>1047</v>
      </c>
      <c r="M5" s="12">
        <v>1392</v>
      </c>
      <c r="N5" s="12">
        <v>822</v>
      </c>
      <c r="O5" s="12">
        <v>1048</v>
      </c>
      <c r="P5" s="12">
        <v>1101</v>
      </c>
      <c r="Q5" s="6">
        <v>14047</v>
      </c>
    </row>
    <row r="6" spans="1:17" ht="22.5" x14ac:dyDescent="0.2">
      <c r="A6" s="14"/>
      <c r="B6" s="10"/>
      <c r="C6" s="10"/>
      <c r="D6" s="11" t="s">
        <v>32</v>
      </c>
      <c r="E6" s="12">
        <v>1057</v>
      </c>
      <c r="F6" s="12">
        <v>888</v>
      </c>
      <c r="G6" s="12">
        <v>929</v>
      </c>
      <c r="H6" s="12">
        <v>1018</v>
      </c>
      <c r="I6" s="12">
        <v>1098</v>
      </c>
      <c r="J6" s="12">
        <v>960</v>
      </c>
      <c r="K6" s="12">
        <v>1332</v>
      </c>
      <c r="L6" s="12">
        <v>1102</v>
      </c>
      <c r="M6" s="12">
        <v>1405</v>
      </c>
      <c r="N6" s="12">
        <v>814</v>
      </c>
      <c r="O6" s="12">
        <v>931</v>
      </c>
      <c r="P6" s="12">
        <v>1147</v>
      </c>
      <c r="Q6" s="6">
        <f>SUM(E6:P6)</f>
        <v>12681</v>
      </c>
    </row>
    <row r="7" spans="1:17" s="15" customFormat="1" x14ac:dyDescent="0.2">
      <c r="A7" s="14"/>
      <c r="B7" s="14"/>
      <c r="C7" s="14"/>
      <c r="D7" s="14" t="s">
        <v>33</v>
      </c>
      <c r="E7" s="9">
        <f t="shared" ref="E7:Q7" si="0">SUM(E5:E6)</f>
        <v>1934</v>
      </c>
      <c r="F7" s="9">
        <f t="shared" si="0"/>
        <v>2215</v>
      </c>
      <c r="G7" s="9">
        <f t="shared" si="0"/>
        <v>2218</v>
      </c>
      <c r="H7" s="9">
        <f t="shared" si="0"/>
        <v>2356</v>
      </c>
      <c r="I7" s="9">
        <f t="shared" si="0"/>
        <v>2703</v>
      </c>
      <c r="J7" s="9">
        <f t="shared" si="0"/>
        <v>2247</v>
      </c>
      <c r="K7" s="9">
        <f t="shared" si="0"/>
        <v>2246</v>
      </c>
      <c r="L7" s="9">
        <f t="shared" si="0"/>
        <v>2149</v>
      </c>
      <c r="M7" s="9">
        <f t="shared" si="0"/>
        <v>2797</v>
      </c>
      <c r="N7" s="9">
        <f t="shared" si="0"/>
        <v>1636</v>
      </c>
      <c r="O7" s="9">
        <f t="shared" si="0"/>
        <v>1979</v>
      </c>
      <c r="P7" s="9">
        <f t="shared" si="0"/>
        <v>2248</v>
      </c>
      <c r="Q7" s="9">
        <f t="shared" si="0"/>
        <v>26728</v>
      </c>
    </row>
    <row r="8" spans="1:17" x14ac:dyDescent="0.2">
      <c r="A8" s="16"/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"/>
    </row>
    <row r="9" spans="1:17" x14ac:dyDescent="0.2">
      <c r="A9" s="14" t="s">
        <v>14</v>
      </c>
      <c r="B9" s="11" t="s">
        <v>26</v>
      </c>
      <c r="C9" s="10">
        <v>83</v>
      </c>
      <c r="D9" s="11" t="s">
        <v>31</v>
      </c>
      <c r="E9" s="12">
        <v>967</v>
      </c>
      <c r="F9" s="12">
        <v>912</v>
      </c>
      <c r="G9" s="12">
        <v>684</v>
      </c>
      <c r="H9" s="12">
        <v>965</v>
      </c>
      <c r="I9" s="12">
        <v>924</v>
      </c>
      <c r="J9" s="12">
        <v>606</v>
      </c>
      <c r="K9" s="12">
        <v>231</v>
      </c>
      <c r="L9" s="12">
        <v>469</v>
      </c>
      <c r="M9" s="12">
        <v>809</v>
      </c>
      <c r="N9" s="12">
        <v>571</v>
      </c>
      <c r="O9" s="12">
        <v>717</v>
      </c>
      <c r="P9" s="12">
        <v>723</v>
      </c>
      <c r="Q9" s="6">
        <v>8578</v>
      </c>
    </row>
    <row r="10" spans="1:17" ht="22.5" x14ac:dyDescent="0.2">
      <c r="A10" s="14"/>
      <c r="B10" s="10"/>
      <c r="C10" s="10"/>
      <c r="D10" s="11" t="s">
        <v>32</v>
      </c>
      <c r="E10" s="12">
        <v>577</v>
      </c>
      <c r="F10" s="12">
        <v>516</v>
      </c>
      <c r="G10" s="12">
        <v>769</v>
      </c>
      <c r="H10" s="12">
        <v>620</v>
      </c>
      <c r="I10" s="12">
        <v>1007</v>
      </c>
      <c r="J10" s="12">
        <v>743</v>
      </c>
      <c r="K10" s="12">
        <v>945</v>
      </c>
      <c r="L10" s="12">
        <v>791</v>
      </c>
      <c r="M10" s="12">
        <v>835</v>
      </c>
      <c r="N10" s="12">
        <v>516</v>
      </c>
      <c r="O10" s="12">
        <v>653</v>
      </c>
      <c r="P10" s="12">
        <v>674</v>
      </c>
      <c r="Q10" s="6">
        <f>SUM(E10:P10)</f>
        <v>8646</v>
      </c>
    </row>
    <row r="11" spans="1:17" s="15" customFormat="1" x14ac:dyDescent="0.2">
      <c r="A11" s="14"/>
      <c r="B11" s="14"/>
      <c r="C11" s="14"/>
      <c r="D11" s="14" t="s">
        <v>33</v>
      </c>
      <c r="E11" s="9">
        <f t="shared" ref="E11:Q11" si="1">SUM(E9:E10)</f>
        <v>1544</v>
      </c>
      <c r="F11" s="9">
        <f t="shared" si="1"/>
        <v>1428</v>
      </c>
      <c r="G11" s="9">
        <f t="shared" si="1"/>
        <v>1453</v>
      </c>
      <c r="H11" s="9">
        <f t="shared" si="1"/>
        <v>1585</v>
      </c>
      <c r="I11" s="9">
        <f t="shared" si="1"/>
        <v>1931</v>
      </c>
      <c r="J11" s="9">
        <f t="shared" si="1"/>
        <v>1349</v>
      </c>
      <c r="K11" s="9">
        <f t="shared" si="1"/>
        <v>1176</v>
      </c>
      <c r="L11" s="9">
        <f t="shared" si="1"/>
        <v>1260</v>
      </c>
      <c r="M11" s="9">
        <f t="shared" si="1"/>
        <v>1644</v>
      </c>
      <c r="N11" s="9">
        <f t="shared" si="1"/>
        <v>1087</v>
      </c>
      <c r="O11" s="9">
        <f t="shared" si="1"/>
        <v>1370</v>
      </c>
      <c r="P11" s="9">
        <f t="shared" si="1"/>
        <v>1397</v>
      </c>
      <c r="Q11" s="9">
        <f t="shared" si="1"/>
        <v>17224</v>
      </c>
    </row>
    <row r="12" spans="1:17" x14ac:dyDescent="0.2">
      <c r="A12" s="16"/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</row>
    <row r="13" spans="1:17" x14ac:dyDescent="0.2">
      <c r="A13" s="14" t="s">
        <v>15</v>
      </c>
      <c r="B13" s="11" t="s">
        <v>27</v>
      </c>
      <c r="C13" s="10">
        <v>9</v>
      </c>
      <c r="D13" s="11" t="s">
        <v>31</v>
      </c>
      <c r="E13" s="12">
        <v>1034</v>
      </c>
      <c r="F13" s="12">
        <v>1004</v>
      </c>
      <c r="G13" s="12">
        <v>800</v>
      </c>
      <c r="H13" s="12">
        <v>966</v>
      </c>
      <c r="I13" s="12">
        <v>870</v>
      </c>
      <c r="J13" s="12">
        <v>1135</v>
      </c>
      <c r="K13" s="12">
        <v>1021</v>
      </c>
      <c r="L13" s="12">
        <v>957</v>
      </c>
      <c r="M13" s="12">
        <v>805</v>
      </c>
      <c r="N13" s="12">
        <v>836</v>
      </c>
      <c r="O13" s="12">
        <v>840</v>
      </c>
      <c r="P13" s="12">
        <v>995</v>
      </c>
      <c r="Q13" s="6">
        <v>11263</v>
      </c>
    </row>
    <row r="14" spans="1:17" ht="22.5" x14ac:dyDescent="0.2">
      <c r="A14" s="14"/>
      <c r="B14" s="10"/>
      <c r="C14" s="10"/>
      <c r="D14" s="11" t="s">
        <v>32</v>
      </c>
      <c r="E14" s="12">
        <v>403</v>
      </c>
      <c r="F14" s="12">
        <v>430</v>
      </c>
      <c r="G14" s="12">
        <v>453</v>
      </c>
      <c r="H14" s="12">
        <v>442</v>
      </c>
      <c r="I14" s="12">
        <v>468</v>
      </c>
      <c r="J14" s="12">
        <v>468</v>
      </c>
      <c r="K14" s="12">
        <v>499</v>
      </c>
      <c r="L14" s="12">
        <v>577</v>
      </c>
      <c r="M14" s="12">
        <v>613</v>
      </c>
      <c r="N14" s="12">
        <v>537</v>
      </c>
      <c r="O14" s="12">
        <v>447</v>
      </c>
      <c r="P14" s="12">
        <v>560</v>
      </c>
      <c r="Q14" s="6">
        <f>SUM(E14:P14)</f>
        <v>5897</v>
      </c>
    </row>
    <row r="15" spans="1:17" s="15" customFormat="1" x14ac:dyDescent="0.2">
      <c r="A15" s="14"/>
      <c r="B15" s="14"/>
      <c r="C15" s="14"/>
      <c r="D15" s="14" t="s">
        <v>33</v>
      </c>
      <c r="E15" s="9">
        <f t="shared" ref="E15:Q15" si="2">SUM(E13:E14)</f>
        <v>1437</v>
      </c>
      <c r="F15" s="9">
        <f t="shared" si="2"/>
        <v>1434</v>
      </c>
      <c r="G15" s="9">
        <f t="shared" si="2"/>
        <v>1253</v>
      </c>
      <c r="H15" s="9">
        <f t="shared" si="2"/>
        <v>1408</v>
      </c>
      <c r="I15" s="9">
        <f t="shared" si="2"/>
        <v>1338</v>
      </c>
      <c r="J15" s="9">
        <f t="shared" si="2"/>
        <v>1603</v>
      </c>
      <c r="K15" s="9">
        <f t="shared" si="2"/>
        <v>1520</v>
      </c>
      <c r="L15" s="9">
        <f t="shared" si="2"/>
        <v>1534</v>
      </c>
      <c r="M15" s="9">
        <f t="shared" si="2"/>
        <v>1418</v>
      </c>
      <c r="N15" s="9">
        <f t="shared" si="2"/>
        <v>1373</v>
      </c>
      <c r="O15" s="9">
        <f t="shared" si="2"/>
        <v>1287</v>
      </c>
      <c r="P15" s="9">
        <f t="shared" si="2"/>
        <v>1555</v>
      </c>
      <c r="Q15" s="9">
        <f t="shared" si="2"/>
        <v>17160</v>
      </c>
    </row>
    <row r="16" spans="1:17" x14ac:dyDescent="0.2">
      <c r="A16" s="16"/>
      <c r="B16" s="3"/>
      <c r="C16" s="3"/>
      <c r="D16" s="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</row>
    <row r="17" spans="1:17" ht="22.5" x14ac:dyDescent="0.2">
      <c r="A17" s="14" t="s">
        <v>16</v>
      </c>
      <c r="B17" s="11" t="s">
        <v>28</v>
      </c>
      <c r="C17" s="10">
        <v>99</v>
      </c>
      <c r="D17" s="11" t="s">
        <v>34</v>
      </c>
      <c r="E17" s="12">
        <v>537</v>
      </c>
      <c r="F17" s="12">
        <v>559</v>
      </c>
      <c r="G17" s="12">
        <v>561</v>
      </c>
      <c r="H17" s="12">
        <v>652</v>
      </c>
      <c r="I17" s="12">
        <v>517</v>
      </c>
      <c r="J17" s="12">
        <v>690</v>
      </c>
      <c r="K17" s="12">
        <v>645</v>
      </c>
      <c r="L17" s="12">
        <v>610</v>
      </c>
      <c r="M17" s="12">
        <v>626</v>
      </c>
      <c r="N17" s="12">
        <v>449</v>
      </c>
      <c r="O17" s="12">
        <v>449</v>
      </c>
      <c r="P17" s="12">
        <v>541</v>
      </c>
      <c r="Q17" s="6">
        <v>6836</v>
      </c>
    </row>
    <row r="18" spans="1:17" x14ac:dyDescent="0.2">
      <c r="A18" s="14" t="s">
        <v>17</v>
      </c>
      <c r="B18" s="10"/>
      <c r="C18" s="10"/>
      <c r="D18" s="10"/>
      <c r="E18" s="12">
        <v>709</v>
      </c>
      <c r="F18" s="12">
        <v>788</v>
      </c>
      <c r="G18" s="12">
        <v>765</v>
      </c>
      <c r="H18" s="12">
        <v>837</v>
      </c>
      <c r="I18" s="12">
        <v>997</v>
      </c>
      <c r="J18" s="12">
        <v>803</v>
      </c>
      <c r="K18" s="12">
        <v>794</v>
      </c>
      <c r="L18" s="12">
        <v>777</v>
      </c>
      <c r="M18" s="12">
        <v>804</v>
      </c>
      <c r="N18" s="12">
        <v>595</v>
      </c>
      <c r="O18" s="12">
        <v>504</v>
      </c>
      <c r="P18" s="12">
        <v>610</v>
      </c>
      <c r="Q18" s="6">
        <v>8983</v>
      </c>
    </row>
    <row r="19" spans="1:17" x14ac:dyDescent="0.2">
      <c r="A19" s="14" t="s">
        <v>18</v>
      </c>
      <c r="B19" s="10"/>
      <c r="C19" s="10"/>
      <c r="D19" s="10"/>
      <c r="E19" s="12">
        <v>345</v>
      </c>
      <c r="F19" s="12">
        <v>353</v>
      </c>
      <c r="G19" s="12">
        <v>360</v>
      </c>
      <c r="H19" s="12">
        <v>354</v>
      </c>
      <c r="I19" s="12">
        <v>460</v>
      </c>
      <c r="J19" s="12">
        <v>499</v>
      </c>
      <c r="K19" s="12">
        <v>579</v>
      </c>
      <c r="L19" s="12">
        <v>398</v>
      </c>
      <c r="M19" s="12">
        <v>441</v>
      </c>
      <c r="N19" s="12">
        <v>273</v>
      </c>
      <c r="O19" s="12">
        <v>247</v>
      </c>
      <c r="P19" s="12">
        <v>345</v>
      </c>
      <c r="Q19" s="6">
        <v>4654</v>
      </c>
    </row>
    <row r="20" spans="1:17" x14ac:dyDescent="0.2">
      <c r="A20" s="14"/>
      <c r="B20" s="10"/>
      <c r="C20" s="10"/>
      <c r="D20" s="11" t="s">
        <v>35</v>
      </c>
      <c r="E20" s="12">
        <v>1059</v>
      </c>
      <c r="F20" s="12">
        <v>1224</v>
      </c>
      <c r="G20" s="12">
        <v>1212</v>
      </c>
      <c r="H20" s="12">
        <v>1324</v>
      </c>
      <c r="I20" s="12">
        <v>1476</v>
      </c>
      <c r="J20" s="12">
        <v>1411</v>
      </c>
      <c r="K20" s="12">
        <v>1479</v>
      </c>
      <c r="L20" s="12">
        <v>1453</v>
      </c>
      <c r="M20" s="12">
        <v>1742</v>
      </c>
      <c r="N20" s="12">
        <v>1303</v>
      </c>
      <c r="O20" s="12">
        <v>1198</v>
      </c>
      <c r="P20" s="12">
        <v>1552</v>
      </c>
      <c r="Q20" s="6">
        <f>SUM(E20:P20)</f>
        <v>16433</v>
      </c>
    </row>
    <row r="21" spans="1:17" s="15" customFormat="1" x14ac:dyDescent="0.2">
      <c r="A21" s="14"/>
      <c r="B21" s="14"/>
      <c r="C21" s="14"/>
      <c r="D21" s="14" t="s">
        <v>33</v>
      </c>
      <c r="E21" s="9">
        <f t="shared" ref="E21:Q21" si="3">SUM(E17:E20)</f>
        <v>2650</v>
      </c>
      <c r="F21" s="9">
        <f t="shared" si="3"/>
        <v>2924</v>
      </c>
      <c r="G21" s="9">
        <f t="shared" si="3"/>
        <v>2898</v>
      </c>
      <c r="H21" s="9">
        <f t="shared" si="3"/>
        <v>3167</v>
      </c>
      <c r="I21" s="9">
        <f t="shared" si="3"/>
        <v>3450</v>
      </c>
      <c r="J21" s="9">
        <f t="shared" si="3"/>
        <v>3403</v>
      </c>
      <c r="K21" s="9">
        <f t="shared" si="3"/>
        <v>3497</v>
      </c>
      <c r="L21" s="9">
        <f t="shared" si="3"/>
        <v>3238</v>
      </c>
      <c r="M21" s="9">
        <f t="shared" si="3"/>
        <v>3613</v>
      </c>
      <c r="N21" s="9">
        <f t="shared" si="3"/>
        <v>2620</v>
      </c>
      <c r="O21" s="9">
        <f t="shared" si="3"/>
        <v>2398</v>
      </c>
      <c r="P21" s="9">
        <f t="shared" si="3"/>
        <v>3048</v>
      </c>
      <c r="Q21" s="9">
        <f t="shared" si="3"/>
        <v>36906</v>
      </c>
    </row>
    <row r="22" spans="1:17" x14ac:dyDescent="0.2">
      <c r="A22" s="16"/>
      <c r="B22" s="3"/>
      <c r="C22" s="3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</row>
    <row r="23" spans="1:17" x14ac:dyDescent="0.2">
      <c r="A23" s="14" t="s">
        <v>19</v>
      </c>
      <c r="B23" s="11" t="s">
        <v>26</v>
      </c>
      <c r="C23" s="10">
        <v>222</v>
      </c>
      <c r="D23" s="11" t="s">
        <v>34</v>
      </c>
      <c r="E23" s="12">
        <v>4065</v>
      </c>
      <c r="F23" s="12">
        <v>2137</v>
      </c>
      <c r="G23" s="12">
        <v>1910</v>
      </c>
      <c r="H23" s="12">
        <v>3390</v>
      </c>
      <c r="I23" s="12">
        <v>18</v>
      </c>
      <c r="J23" s="12">
        <v>1987</v>
      </c>
      <c r="K23" s="12">
        <v>4637</v>
      </c>
      <c r="L23" s="12">
        <v>5313</v>
      </c>
      <c r="M23" s="12">
        <v>3392</v>
      </c>
      <c r="N23" s="12">
        <v>3397</v>
      </c>
      <c r="O23" s="12">
        <v>3154</v>
      </c>
      <c r="P23" s="12">
        <v>3689</v>
      </c>
      <c r="Q23" s="6">
        <v>37089</v>
      </c>
    </row>
    <row r="24" spans="1:17" x14ac:dyDescent="0.2">
      <c r="A24" s="14" t="s">
        <v>20</v>
      </c>
      <c r="B24" s="10"/>
      <c r="C24" s="10"/>
      <c r="D24" s="10"/>
      <c r="E24" s="12">
        <v>2904</v>
      </c>
      <c r="F24" s="12">
        <v>4609</v>
      </c>
      <c r="G24" s="12">
        <v>3234</v>
      </c>
      <c r="H24" s="12">
        <v>3336</v>
      </c>
      <c r="I24" s="12">
        <v>3117</v>
      </c>
      <c r="J24" s="12">
        <v>2938</v>
      </c>
      <c r="K24" s="12">
        <v>0</v>
      </c>
      <c r="L24" s="12">
        <v>29</v>
      </c>
      <c r="M24" s="12">
        <v>2094</v>
      </c>
      <c r="N24" s="12">
        <v>1047</v>
      </c>
      <c r="O24" s="12">
        <v>2107</v>
      </c>
      <c r="P24" s="12">
        <v>1793</v>
      </c>
      <c r="Q24" s="6">
        <v>27208</v>
      </c>
    </row>
    <row r="25" spans="1:17" x14ac:dyDescent="0.2">
      <c r="A25" s="14"/>
      <c r="B25" s="10"/>
      <c r="C25" s="10"/>
      <c r="D25" s="11" t="s">
        <v>35</v>
      </c>
      <c r="E25" s="12">
        <v>4466</v>
      </c>
      <c r="F25" s="12">
        <v>4328</v>
      </c>
      <c r="G25" s="12">
        <v>4833</v>
      </c>
      <c r="H25" s="12">
        <v>4837</v>
      </c>
      <c r="I25" s="12">
        <v>6082</v>
      </c>
      <c r="J25" s="12">
        <v>4702</v>
      </c>
      <c r="K25" s="12">
        <v>3937</v>
      </c>
      <c r="L25" s="12">
        <v>4600</v>
      </c>
      <c r="M25" s="12">
        <v>5378</v>
      </c>
      <c r="N25" s="12">
        <v>4199</v>
      </c>
      <c r="O25" s="12">
        <v>4726</v>
      </c>
      <c r="P25" s="12">
        <v>4965</v>
      </c>
      <c r="Q25" s="6">
        <f>SUM(E25:P25)</f>
        <v>57053</v>
      </c>
    </row>
    <row r="26" spans="1:17" s="15" customFormat="1" x14ac:dyDescent="0.2">
      <c r="A26" s="14"/>
      <c r="B26" s="14"/>
      <c r="C26" s="14"/>
      <c r="D26" s="14" t="s">
        <v>33</v>
      </c>
      <c r="E26" s="9">
        <f t="shared" ref="E26:Q26" si="4">SUM(E23:E25)</f>
        <v>11435</v>
      </c>
      <c r="F26" s="9">
        <f t="shared" si="4"/>
        <v>11074</v>
      </c>
      <c r="G26" s="9">
        <f t="shared" si="4"/>
        <v>9977</v>
      </c>
      <c r="H26" s="9">
        <f t="shared" si="4"/>
        <v>11563</v>
      </c>
      <c r="I26" s="9">
        <f t="shared" si="4"/>
        <v>9217</v>
      </c>
      <c r="J26" s="9">
        <f t="shared" si="4"/>
        <v>9627</v>
      </c>
      <c r="K26" s="9">
        <f t="shared" si="4"/>
        <v>8574</v>
      </c>
      <c r="L26" s="9">
        <f t="shared" si="4"/>
        <v>9942</v>
      </c>
      <c r="M26" s="9">
        <f t="shared" si="4"/>
        <v>10864</v>
      </c>
      <c r="N26" s="9">
        <f t="shared" si="4"/>
        <v>8643</v>
      </c>
      <c r="O26" s="9">
        <f t="shared" si="4"/>
        <v>9987</v>
      </c>
      <c r="P26" s="9">
        <f t="shared" si="4"/>
        <v>10447</v>
      </c>
      <c r="Q26" s="9">
        <f t="shared" si="4"/>
        <v>121350</v>
      </c>
    </row>
    <row r="27" spans="1:17" x14ac:dyDescent="0.2">
      <c r="A27" s="16"/>
      <c r="B27" s="3"/>
      <c r="C27" s="3"/>
      <c r="D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</row>
    <row r="28" spans="1:17" x14ac:dyDescent="0.2">
      <c r="A28" s="14" t="s">
        <v>21</v>
      </c>
      <c r="B28" s="11" t="s">
        <v>27</v>
      </c>
      <c r="C28" s="10">
        <v>52</v>
      </c>
      <c r="D28" s="11" t="s">
        <v>31</v>
      </c>
      <c r="E28" s="12">
        <v>1933</v>
      </c>
      <c r="F28" s="12">
        <v>2005</v>
      </c>
      <c r="G28" s="12">
        <v>2061</v>
      </c>
      <c r="H28" s="12">
        <v>1749</v>
      </c>
      <c r="I28" s="12">
        <v>2362</v>
      </c>
      <c r="J28" s="12">
        <v>1747</v>
      </c>
      <c r="K28" s="12">
        <v>0</v>
      </c>
      <c r="L28" s="12">
        <v>1062</v>
      </c>
      <c r="M28" s="12">
        <v>1169</v>
      </c>
      <c r="N28" s="12">
        <v>795</v>
      </c>
      <c r="O28" s="12">
        <v>1402</v>
      </c>
      <c r="P28" s="12">
        <v>1412</v>
      </c>
      <c r="Q28" s="6">
        <v>17697</v>
      </c>
    </row>
    <row r="29" spans="1:17" ht="22.5" x14ac:dyDescent="0.2">
      <c r="A29" s="14"/>
      <c r="B29" s="10"/>
      <c r="C29" s="10"/>
      <c r="D29" s="11" t="s">
        <v>32</v>
      </c>
      <c r="E29" s="12">
        <v>2052</v>
      </c>
      <c r="F29" s="12">
        <v>2073</v>
      </c>
      <c r="G29" s="12">
        <v>1863</v>
      </c>
      <c r="H29" s="12">
        <v>2106</v>
      </c>
      <c r="I29" s="12">
        <v>2277</v>
      </c>
      <c r="J29" s="12">
        <v>2229</v>
      </c>
      <c r="K29" s="12">
        <v>3047</v>
      </c>
      <c r="L29" s="12">
        <v>2286</v>
      </c>
      <c r="M29" s="12">
        <v>1705</v>
      </c>
      <c r="N29" s="12">
        <v>1500</v>
      </c>
      <c r="O29" s="12">
        <v>2339</v>
      </c>
      <c r="P29" s="12">
        <v>2569</v>
      </c>
      <c r="Q29" s="6">
        <f>SUM(E29:P29)</f>
        <v>26046</v>
      </c>
    </row>
    <row r="30" spans="1:17" s="15" customFormat="1" x14ac:dyDescent="0.2">
      <c r="A30" s="14"/>
      <c r="B30" s="14"/>
      <c r="C30" s="14"/>
      <c r="D30" s="14" t="s">
        <v>33</v>
      </c>
      <c r="E30" s="9">
        <f t="shared" ref="E30:Q30" si="5">SUM(E28:E29)</f>
        <v>3985</v>
      </c>
      <c r="F30" s="9">
        <f t="shared" si="5"/>
        <v>4078</v>
      </c>
      <c r="G30" s="9">
        <f t="shared" si="5"/>
        <v>3924</v>
      </c>
      <c r="H30" s="9">
        <f t="shared" si="5"/>
        <v>3855</v>
      </c>
      <c r="I30" s="9">
        <f t="shared" si="5"/>
        <v>4639</v>
      </c>
      <c r="J30" s="9">
        <f t="shared" si="5"/>
        <v>3976</v>
      </c>
      <c r="K30" s="9">
        <f t="shared" si="5"/>
        <v>3047</v>
      </c>
      <c r="L30" s="9">
        <f t="shared" si="5"/>
        <v>3348</v>
      </c>
      <c r="M30" s="9">
        <f t="shared" si="5"/>
        <v>2874</v>
      </c>
      <c r="N30" s="9">
        <f t="shared" si="5"/>
        <v>2295</v>
      </c>
      <c r="O30" s="9">
        <f t="shared" si="5"/>
        <v>3741</v>
      </c>
      <c r="P30" s="9">
        <f t="shared" si="5"/>
        <v>3981</v>
      </c>
      <c r="Q30" s="9">
        <f t="shared" si="5"/>
        <v>43743</v>
      </c>
    </row>
    <row r="31" spans="1:17" x14ac:dyDescent="0.2">
      <c r="A31" s="16"/>
      <c r="B31" s="3"/>
      <c r="C31" s="3"/>
      <c r="D31" s="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</row>
    <row r="32" spans="1:17" x14ac:dyDescent="0.2">
      <c r="A32" s="14" t="s">
        <v>22</v>
      </c>
      <c r="B32" s="11" t="s">
        <v>27</v>
      </c>
      <c r="C32" s="10">
        <v>13</v>
      </c>
      <c r="D32" s="11" t="s">
        <v>31</v>
      </c>
      <c r="E32" s="12">
        <v>488</v>
      </c>
      <c r="F32" s="12">
        <v>529</v>
      </c>
      <c r="G32" s="12">
        <v>573</v>
      </c>
      <c r="H32" s="12">
        <v>568</v>
      </c>
      <c r="I32" s="12">
        <v>582</v>
      </c>
      <c r="J32" s="12">
        <v>639</v>
      </c>
      <c r="K32" s="12">
        <v>692</v>
      </c>
      <c r="L32" s="12">
        <v>633</v>
      </c>
      <c r="M32" s="12">
        <v>634</v>
      </c>
      <c r="N32" s="12">
        <v>488</v>
      </c>
      <c r="O32" s="12">
        <v>472</v>
      </c>
      <c r="P32" s="12">
        <v>616</v>
      </c>
      <c r="Q32" s="6">
        <v>6914</v>
      </c>
    </row>
    <row r="33" spans="1:17" ht="22.5" x14ac:dyDescent="0.2">
      <c r="A33" s="14"/>
      <c r="B33" s="10"/>
      <c r="C33" s="10"/>
      <c r="D33" s="11" t="s">
        <v>32</v>
      </c>
      <c r="E33" s="12">
        <v>266</v>
      </c>
      <c r="F33" s="12">
        <v>265</v>
      </c>
      <c r="G33" s="12">
        <v>277</v>
      </c>
      <c r="H33" s="12">
        <v>303</v>
      </c>
      <c r="I33" s="12">
        <v>332</v>
      </c>
      <c r="J33" s="12">
        <v>280</v>
      </c>
      <c r="K33" s="12">
        <v>407</v>
      </c>
      <c r="L33" s="12">
        <v>368</v>
      </c>
      <c r="M33" s="12">
        <v>417</v>
      </c>
      <c r="N33" s="12">
        <v>381</v>
      </c>
      <c r="O33" s="12">
        <v>365</v>
      </c>
      <c r="P33" s="12">
        <v>426</v>
      </c>
      <c r="Q33" s="6">
        <f>SUM(E33:P33)</f>
        <v>4087</v>
      </c>
    </row>
    <row r="34" spans="1:17" s="15" customFormat="1" x14ac:dyDescent="0.2">
      <c r="A34" s="14"/>
      <c r="B34" s="14"/>
      <c r="C34" s="14"/>
      <c r="D34" s="14" t="s">
        <v>33</v>
      </c>
      <c r="E34" s="9">
        <f t="shared" ref="E34:Q34" si="6">SUM(E32:E33)</f>
        <v>754</v>
      </c>
      <c r="F34" s="9">
        <f t="shared" si="6"/>
        <v>794</v>
      </c>
      <c r="G34" s="9">
        <f t="shared" si="6"/>
        <v>850</v>
      </c>
      <c r="H34" s="9">
        <f t="shared" si="6"/>
        <v>871</v>
      </c>
      <c r="I34" s="9">
        <f t="shared" si="6"/>
        <v>914</v>
      </c>
      <c r="J34" s="9">
        <f t="shared" si="6"/>
        <v>919</v>
      </c>
      <c r="K34" s="9">
        <f t="shared" si="6"/>
        <v>1099</v>
      </c>
      <c r="L34" s="9">
        <f t="shared" si="6"/>
        <v>1001</v>
      </c>
      <c r="M34" s="9">
        <f t="shared" si="6"/>
        <v>1051</v>
      </c>
      <c r="N34" s="9">
        <f t="shared" si="6"/>
        <v>869</v>
      </c>
      <c r="O34" s="9">
        <f t="shared" si="6"/>
        <v>837</v>
      </c>
      <c r="P34" s="9">
        <f t="shared" si="6"/>
        <v>1042</v>
      </c>
      <c r="Q34" s="9">
        <f t="shared" si="6"/>
        <v>11001</v>
      </c>
    </row>
    <row r="35" spans="1:17" x14ac:dyDescent="0.2">
      <c r="A35" s="16"/>
      <c r="B35" s="3"/>
      <c r="C35" s="3"/>
      <c r="D35" s="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</row>
    <row r="36" spans="1:17" x14ac:dyDescent="0.2">
      <c r="A36" s="14" t="s">
        <v>23</v>
      </c>
      <c r="B36" s="11" t="s">
        <v>27</v>
      </c>
      <c r="C36" s="10">
        <v>26</v>
      </c>
      <c r="D36" s="11" t="s">
        <v>31</v>
      </c>
      <c r="E36" s="12">
        <v>1743</v>
      </c>
      <c r="F36" s="12">
        <v>1795</v>
      </c>
      <c r="G36" s="12">
        <v>1708</v>
      </c>
      <c r="H36" s="12">
        <v>1691</v>
      </c>
      <c r="I36" s="12">
        <v>1882</v>
      </c>
      <c r="J36" s="12">
        <v>1976</v>
      </c>
      <c r="K36" s="12">
        <v>1787</v>
      </c>
      <c r="L36" s="12">
        <v>1921</v>
      </c>
      <c r="M36" s="12">
        <v>1898</v>
      </c>
      <c r="N36" s="12">
        <v>1613</v>
      </c>
      <c r="O36" s="12">
        <v>1550</v>
      </c>
      <c r="P36" s="12">
        <v>1748</v>
      </c>
      <c r="Q36" s="6">
        <v>21312</v>
      </c>
    </row>
    <row r="37" spans="1:17" ht="409.6" hidden="1" customHeight="1" x14ac:dyDescent="0.2">
      <c r="A37" s="7"/>
      <c r="B37" s="5"/>
      <c r="C37" s="5"/>
      <c r="D37" s="11" t="s">
        <v>32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22.5" x14ac:dyDescent="0.2">
      <c r="A38" s="7"/>
      <c r="B38" s="5"/>
      <c r="C38" s="5"/>
      <c r="D38" s="11" t="s">
        <v>32</v>
      </c>
      <c r="E38" s="13">
        <v>950</v>
      </c>
      <c r="F38" s="13">
        <v>993</v>
      </c>
      <c r="G38" s="13">
        <v>940</v>
      </c>
      <c r="H38" s="13">
        <v>1085</v>
      </c>
      <c r="I38" s="13">
        <v>1175</v>
      </c>
      <c r="J38" s="13">
        <v>1050</v>
      </c>
      <c r="K38" s="13">
        <v>1185</v>
      </c>
      <c r="L38" s="13">
        <v>1166</v>
      </c>
      <c r="M38" s="13">
        <v>1337</v>
      </c>
      <c r="N38" s="13">
        <v>1124</v>
      </c>
      <c r="O38" s="13">
        <v>1020</v>
      </c>
      <c r="P38" s="13">
        <v>1259</v>
      </c>
      <c r="Q38" s="13">
        <f>SUM(E38:P38)</f>
        <v>13284</v>
      </c>
    </row>
    <row r="39" spans="1:17" s="15" customFormat="1" x14ac:dyDescent="0.2">
      <c r="A39" s="7"/>
      <c r="B39" s="8"/>
      <c r="C39" s="8"/>
      <c r="D39" s="8" t="s">
        <v>33</v>
      </c>
      <c r="E39" s="7">
        <f t="shared" ref="E39:Q39" si="7">SUM(E36:E38)</f>
        <v>2693</v>
      </c>
      <c r="F39" s="7">
        <f t="shared" si="7"/>
        <v>2788</v>
      </c>
      <c r="G39" s="7">
        <f t="shared" si="7"/>
        <v>2648</v>
      </c>
      <c r="H39" s="7">
        <f t="shared" si="7"/>
        <v>2776</v>
      </c>
      <c r="I39" s="7">
        <f t="shared" si="7"/>
        <v>3057</v>
      </c>
      <c r="J39" s="7">
        <f t="shared" si="7"/>
        <v>3026</v>
      </c>
      <c r="K39" s="7">
        <f t="shared" si="7"/>
        <v>2972</v>
      </c>
      <c r="L39" s="7">
        <f t="shared" si="7"/>
        <v>3087</v>
      </c>
      <c r="M39" s="7">
        <f t="shared" si="7"/>
        <v>3235</v>
      </c>
      <c r="N39" s="7">
        <f t="shared" si="7"/>
        <v>2737</v>
      </c>
      <c r="O39" s="7">
        <f t="shared" si="7"/>
        <v>2570</v>
      </c>
      <c r="P39" s="7">
        <f t="shared" si="7"/>
        <v>3007</v>
      </c>
      <c r="Q39" s="7">
        <f t="shared" si="7"/>
        <v>34596</v>
      </c>
    </row>
    <row r="45" spans="1:17" ht="60" x14ac:dyDescent="0.25">
      <c r="A45" s="17" t="s">
        <v>36</v>
      </c>
      <c r="B45" s="18" t="s">
        <v>37</v>
      </c>
      <c r="C45" s="18" t="s">
        <v>38</v>
      </c>
      <c r="D45" s="18" t="s">
        <v>39</v>
      </c>
    </row>
    <row r="46" spans="1:17" ht="38.25" x14ac:dyDescent="0.2">
      <c r="A46" s="19" t="s">
        <v>40</v>
      </c>
      <c r="B46" s="5" t="s">
        <v>41</v>
      </c>
      <c r="C46" s="5" t="s">
        <v>42</v>
      </c>
      <c r="D46" s="20">
        <v>28</v>
      </c>
    </row>
    <row r="47" spans="1:17" x14ac:dyDescent="0.2">
      <c r="A47" s="19"/>
      <c r="B47" s="5"/>
      <c r="C47" s="5" t="s">
        <v>43</v>
      </c>
      <c r="D47" s="20">
        <v>44</v>
      </c>
    </row>
    <row r="48" spans="1:17" x14ac:dyDescent="0.2">
      <c r="A48" s="19" t="s">
        <v>44</v>
      </c>
      <c r="B48" s="5" t="s">
        <v>14</v>
      </c>
      <c r="C48" s="5" t="s">
        <v>45</v>
      </c>
      <c r="D48" s="20">
        <v>6</v>
      </c>
    </row>
    <row r="49" spans="1:4" x14ac:dyDescent="0.2">
      <c r="A49" s="19"/>
      <c r="B49" s="5"/>
      <c r="C49" s="5" t="s">
        <v>43</v>
      </c>
      <c r="D49" s="20">
        <v>2</v>
      </c>
    </row>
    <row r="50" spans="1:4" ht="89.25" x14ac:dyDescent="0.2">
      <c r="A50" s="19" t="s">
        <v>46</v>
      </c>
      <c r="B50" s="5" t="s">
        <v>47</v>
      </c>
      <c r="C50" s="5" t="s">
        <v>43</v>
      </c>
      <c r="D50" s="20">
        <v>0</v>
      </c>
    </row>
    <row r="51" spans="1:4" x14ac:dyDescent="0.2">
      <c r="A51" s="21" t="s">
        <v>33</v>
      </c>
      <c r="B51" s="22"/>
      <c r="C51" s="22"/>
      <c r="D51" s="23">
        <f>SUM(D46:D50)</f>
        <v>80</v>
      </c>
    </row>
  </sheetData>
  <mergeCells count="1">
    <mergeCell ref="F1:I1"/>
  </mergeCells>
  <phoneticPr fontId="0" type="noConversion"/>
  <pageMargins left="0.98425196850393704" right="0.98425196850393704" top="0.98425196850393704" bottom="0.98425196850393704" header="0.98425196850393704" footer="0.98425196850393704"/>
  <pageSetup paperSize="9" orientation="landscape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workbookViewId="0">
      <selection activeCell="A14" sqref="A14"/>
    </sheetView>
  </sheetViews>
  <sheetFormatPr defaultRowHeight="12.75" x14ac:dyDescent="0.2"/>
  <cols>
    <col min="1" max="1" width="22.7109375" customWidth="1"/>
    <col min="2" max="2" width="11.7109375" customWidth="1"/>
    <col min="3" max="3" width="10.85546875" style="32" customWidth="1"/>
    <col min="4" max="4" width="15.42578125" customWidth="1"/>
    <col min="5" max="5" width="8.5703125" customWidth="1"/>
    <col min="6" max="6" width="12.42578125" customWidth="1"/>
    <col min="7" max="7" width="13.28515625" customWidth="1"/>
    <col min="8" max="8" width="13.5703125" customWidth="1"/>
    <col min="9" max="9" width="11.28515625" customWidth="1"/>
    <col min="10" max="10" width="21.28515625" customWidth="1"/>
  </cols>
  <sheetData>
    <row r="1" spans="1:9" ht="23.25" x14ac:dyDescent="0.35">
      <c r="A1" s="24" t="s">
        <v>66</v>
      </c>
      <c r="B1" s="24"/>
      <c r="C1" s="28"/>
    </row>
    <row r="2" spans="1:9" ht="23.25" x14ac:dyDescent="0.35">
      <c r="A2" s="24"/>
      <c r="B2" s="24"/>
      <c r="C2" s="28"/>
      <c r="E2" s="26" t="s">
        <v>72</v>
      </c>
    </row>
    <row r="3" spans="1:9" s="33" customFormat="1" ht="48.75" customHeight="1" x14ac:dyDescent="0.25">
      <c r="A3" s="33" t="s">
        <v>49</v>
      </c>
      <c r="B3" s="33" t="s">
        <v>53</v>
      </c>
      <c r="C3" s="34" t="s">
        <v>54</v>
      </c>
      <c r="D3" s="33" t="s">
        <v>50</v>
      </c>
      <c r="E3" s="33" t="s">
        <v>73</v>
      </c>
      <c r="F3" s="33" t="s">
        <v>74</v>
      </c>
      <c r="G3" s="33" t="s">
        <v>51</v>
      </c>
      <c r="H3" s="33" t="s">
        <v>75</v>
      </c>
      <c r="I3" s="33" t="s">
        <v>52</v>
      </c>
    </row>
    <row r="4" spans="1:9" s="25" customFormat="1" ht="15" x14ac:dyDescent="0.2">
      <c r="A4" s="25" t="s">
        <v>13</v>
      </c>
      <c r="B4" s="25">
        <f>TimeBandTicketsByMachine!C5</f>
        <v>53</v>
      </c>
      <c r="C4" s="30" t="s">
        <v>56</v>
      </c>
      <c r="D4" s="25">
        <f>TimeBandTicketsByMachine!Q7</f>
        <v>26728</v>
      </c>
      <c r="E4" s="35">
        <f>D4/B4/365</f>
        <v>1.3816490049108296</v>
      </c>
      <c r="F4" s="35">
        <f>Seasons!O4/B4/31</f>
        <v>1.7023737066342057</v>
      </c>
      <c r="G4" s="25" t="s">
        <v>61</v>
      </c>
      <c r="H4" s="35">
        <f>Seasons!P4/Seasons!B4/31</f>
        <v>0.99573950091296415</v>
      </c>
      <c r="I4" s="25" t="s">
        <v>76</v>
      </c>
    </row>
    <row r="5" spans="1:9" s="25" customFormat="1" ht="15" x14ac:dyDescent="0.2">
      <c r="A5" s="25" t="s">
        <v>14</v>
      </c>
      <c r="B5" s="25">
        <f>TimeBandTicketsByMachine!C9</f>
        <v>83</v>
      </c>
      <c r="C5" s="30" t="s">
        <v>57</v>
      </c>
      <c r="D5" s="25">
        <f>TimeBandTicketsByMachine!Q11</f>
        <v>17224</v>
      </c>
      <c r="E5" s="35">
        <f t="shared" ref="E5:E12" si="0">D5/B5/365</f>
        <v>0.56854266380590857</v>
      </c>
      <c r="F5" s="35">
        <f>Seasons!O5/B5/31</f>
        <v>0.75048581422464045</v>
      </c>
      <c r="G5" s="25" t="s">
        <v>60</v>
      </c>
      <c r="H5" s="35">
        <f>Seasons!P5/Seasons!B5/31</f>
        <v>0.42246404974737656</v>
      </c>
      <c r="I5" s="25" t="s">
        <v>76</v>
      </c>
    </row>
    <row r="6" spans="1:9" s="25" customFormat="1" ht="15" x14ac:dyDescent="0.2">
      <c r="A6" s="25" t="s">
        <v>15</v>
      </c>
      <c r="B6" s="25">
        <f>TimeBandTicketsByMachine!C13</f>
        <v>9</v>
      </c>
      <c r="C6" s="30" t="s">
        <v>56</v>
      </c>
      <c r="D6" s="25">
        <f>TimeBandTicketsByMachine!Q15</f>
        <v>17160</v>
      </c>
      <c r="E6" s="35">
        <f t="shared" si="0"/>
        <v>5.2237442922374431</v>
      </c>
      <c r="F6" s="35">
        <f>Seasons!O6/B6/30</f>
        <v>5.9370370370370376</v>
      </c>
      <c r="G6" s="25" t="s">
        <v>63</v>
      </c>
      <c r="H6" s="35">
        <f>Seasons!P6/Seasons!B6/30</f>
        <v>4.6407407407407408</v>
      </c>
      <c r="I6" s="25" t="s">
        <v>77</v>
      </c>
    </row>
    <row r="7" spans="1:9" s="25" customFormat="1" ht="15" x14ac:dyDescent="0.2">
      <c r="A7" s="25" t="s">
        <v>58</v>
      </c>
      <c r="B7" s="25">
        <f>TimeBandTicketsByMachine!C17</f>
        <v>99</v>
      </c>
      <c r="C7" s="30" t="s">
        <v>59</v>
      </c>
      <c r="D7" s="25">
        <f>TimeBandTicketsByMachine!Q21</f>
        <v>36906</v>
      </c>
      <c r="E7" s="35">
        <f t="shared" si="0"/>
        <v>1.0213366542133666</v>
      </c>
      <c r="F7" s="35">
        <f>Seasons!O7/B7/31</f>
        <v>1.1772564353209514</v>
      </c>
      <c r="G7" s="25" t="s">
        <v>61</v>
      </c>
      <c r="H7" s="35">
        <f>Seasons!P7/Seasons!B7/28</f>
        <v>0.865079365079365</v>
      </c>
      <c r="I7" s="25" t="s">
        <v>78</v>
      </c>
    </row>
    <row r="8" spans="1:9" s="25" customFormat="1" ht="15" x14ac:dyDescent="0.2">
      <c r="A8" s="25" t="s">
        <v>55</v>
      </c>
      <c r="B8" s="25">
        <f>TimeBandTicketsByMachine!C23</f>
        <v>222</v>
      </c>
      <c r="C8" s="30" t="s">
        <v>57</v>
      </c>
      <c r="D8" s="25">
        <f>TimeBandTicketsByMachine!Q26</f>
        <v>121350</v>
      </c>
      <c r="E8" s="35">
        <f t="shared" si="0"/>
        <v>1.4975934838948539</v>
      </c>
      <c r="F8" s="35">
        <f>Seasons!O8/B8/31</f>
        <v>1.6801801801801801</v>
      </c>
      <c r="G8" s="25" t="s">
        <v>64</v>
      </c>
      <c r="H8" s="35">
        <f>Seasons!P8/Seasons!B8/31</f>
        <v>1.2458587619877943</v>
      </c>
      <c r="I8" s="25" t="s">
        <v>65</v>
      </c>
    </row>
    <row r="9" spans="1:9" s="25" customFormat="1" ht="15" x14ac:dyDescent="0.2">
      <c r="A9" s="25" t="s">
        <v>21</v>
      </c>
      <c r="B9" s="25">
        <f>TimeBandTicketsByMachine!C28</f>
        <v>52</v>
      </c>
      <c r="C9" s="30" t="s">
        <v>56</v>
      </c>
      <c r="D9" s="25">
        <f>TimeBandTicketsByMachine!Q30</f>
        <v>43743</v>
      </c>
      <c r="E9" s="35">
        <f t="shared" si="0"/>
        <v>2.3046891464699684</v>
      </c>
      <c r="F9" s="35">
        <f>Seasons!O9/B9/31</f>
        <v>2.8777915632754345</v>
      </c>
      <c r="G9" s="25" t="s">
        <v>60</v>
      </c>
      <c r="H9" s="35">
        <f>Seasons!P9/Seasons!B9/31</f>
        <v>1.4236972704714641</v>
      </c>
      <c r="I9" s="25" t="s">
        <v>76</v>
      </c>
    </row>
    <row r="10" spans="1:9" s="25" customFormat="1" ht="15" x14ac:dyDescent="0.2">
      <c r="A10" s="25" t="s">
        <v>22</v>
      </c>
      <c r="B10" s="25">
        <f>TimeBandTicketsByMachine!C32</f>
        <v>13</v>
      </c>
      <c r="C10" s="30" t="s">
        <v>56</v>
      </c>
      <c r="D10" s="25">
        <f>TimeBandTicketsByMachine!Q34</f>
        <v>11001</v>
      </c>
      <c r="E10" s="35">
        <f t="shared" si="0"/>
        <v>2.3184404636459433</v>
      </c>
      <c r="F10" s="35">
        <f>Seasons!O10/B10/31</f>
        <v>2.727047146401985</v>
      </c>
      <c r="G10" s="25" t="s">
        <v>65</v>
      </c>
      <c r="H10" s="35">
        <f>Seasons!P10/Seasons!B10/30</f>
        <v>1.9333333333333333</v>
      </c>
      <c r="I10" s="25" t="s">
        <v>79</v>
      </c>
    </row>
    <row r="11" spans="1:9" s="25" customFormat="1" ht="15" x14ac:dyDescent="0.2">
      <c r="A11" s="25" t="s">
        <v>48</v>
      </c>
      <c r="B11" s="25">
        <f>TimeBandTicketsByMachine!C36</f>
        <v>26</v>
      </c>
      <c r="C11" s="30" t="s">
        <v>56</v>
      </c>
      <c r="D11" s="25">
        <f>TimeBandTicketsByMachine!Q39</f>
        <v>34596</v>
      </c>
      <c r="E11" s="35">
        <f t="shared" si="0"/>
        <v>3.645521601685985</v>
      </c>
      <c r="F11" s="35">
        <f>Seasons!O11/B11/31</f>
        <v>4.013647642679901</v>
      </c>
      <c r="G11" s="25" t="s">
        <v>61</v>
      </c>
      <c r="H11" s="35">
        <f>Seasons!P11/Seasons!B11/28</f>
        <v>3.5302197802197801</v>
      </c>
      <c r="I11" s="25" t="s">
        <v>78</v>
      </c>
    </row>
    <row r="12" spans="1:9" s="27" customFormat="1" ht="15.75" x14ac:dyDescent="0.25">
      <c r="A12" s="27" t="s">
        <v>12</v>
      </c>
      <c r="B12" s="27">
        <f>SUM(B4:B11)</f>
        <v>557</v>
      </c>
      <c r="C12" s="31"/>
      <c r="D12" s="27">
        <f>SUM(D4:D11)</f>
        <v>308708</v>
      </c>
      <c r="E12" s="36">
        <f t="shared" si="0"/>
        <v>1.5184476525417476</v>
      </c>
      <c r="F12" s="35">
        <f>Seasons!O12/B12/31</f>
        <v>1.5973243759772979</v>
      </c>
      <c r="G12" s="27" t="s">
        <v>69</v>
      </c>
      <c r="H12" s="35">
        <f>Seasons!P12/Seasons!B12/31</f>
        <v>1.2312503619621242</v>
      </c>
      <c r="I12" s="27" t="s">
        <v>76</v>
      </c>
    </row>
    <row r="19" spans="3:3" s="26" customFormat="1" ht="46.5" customHeight="1" x14ac:dyDescent="0.25">
      <c r="C19" s="2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2"/>
  <sheetViews>
    <sheetView tabSelected="1" topLeftCell="A13" workbookViewId="0">
      <selection activeCell="Q24" sqref="Q24"/>
    </sheetView>
  </sheetViews>
  <sheetFormatPr defaultRowHeight="12.75" x14ac:dyDescent="0.2"/>
  <cols>
    <col min="1" max="1" width="20.140625" customWidth="1"/>
    <col min="2" max="2" width="16.42578125" customWidth="1"/>
  </cols>
  <sheetData>
    <row r="1" spans="1:17" s="26" customFormat="1" ht="18" x14ac:dyDescent="0.25">
      <c r="A1" s="26" t="s">
        <v>67</v>
      </c>
    </row>
    <row r="2" spans="1:17" s="25" customFormat="1" ht="15" x14ac:dyDescent="0.2">
      <c r="C2" s="25" t="s">
        <v>68</v>
      </c>
    </row>
    <row r="3" spans="1:17" ht="39" x14ac:dyDescent="0.25">
      <c r="A3" s="33" t="s">
        <v>49</v>
      </c>
      <c r="B3" s="33" t="s">
        <v>53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37" t="s">
        <v>70</v>
      </c>
      <c r="P3" s="40" t="s">
        <v>71</v>
      </c>
      <c r="Q3" s="43" t="s">
        <v>62</v>
      </c>
    </row>
    <row r="4" spans="1:17" ht="15" x14ac:dyDescent="0.2">
      <c r="A4" s="25" t="s">
        <v>13</v>
      </c>
      <c r="B4" s="25">
        <f>Occupancy!B4</f>
        <v>53</v>
      </c>
      <c r="C4" s="25">
        <f>TimeBandTicketsByMachine!E7</f>
        <v>1934</v>
      </c>
      <c r="D4" s="25">
        <f>TimeBandTicketsByMachine!F7</f>
        <v>2215</v>
      </c>
      <c r="E4" s="25">
        <f>TimeBandTicketsByMachine!G7</f>
        <v>2218</v>
      </c>
      <c r="F4" s="25">
        <f>TimeBandTicketsByMachine!H7</f>
        <v>2356</v>
      </c>
      <c r="G4" s="25">
        <f>TimeBandTicketsByMachine!I7</f>
        <v>2703</v>
      </c>
      <c r="H4" s="25">
        <f>TimeBandTicketsByMachine!J7</f>
        <v>2247</v>
      </c>
      <c r="I4" s="25">
        <f>TimeBandTicketsByMachine!K7</f>
        <v>2246</v>
      </c>
      <c r="J4" s="25">
        <f>TimeBandTicketsByMachine!L7</f>
        <v>2149</v>
      </c>
      <c r="K4" s="25">
        <f>TimeBandTicketsByMachine!M7</f>
        <v>2797</v>
      </c>
      <c r="L4" s="25">
        <f>TimeBandTicketsByMachine!N7</f>
        <v>1636</v>
      </c>
      <c r="M4" s="25">
        <f>TimeBandTicketsByMachine!O7</f>
        <v>1979</v>
      </c>
      <c r="N4" s="25">
        <f>TimeBandTicketsByMachine!P7</f>
        <v>2248</v>
      </c>
      <c r="O4" s="38">
        <f>MAX(C4:N4)</f>
        <v>2797</v>
      </c>
      <c r="P4" s="41">
        <f>MIN(C4:N4)</f>
        <v>1636</v>
      </c>
      <c r="Q4" s="44">
        <f>O4/P4</f>
        <v>1.7096577017114913</v>
      </c>
    </row>
    <row r="5" spans="1:17" ht="15" x14ac:dyDescent="0.2">
      <c r="A5" s="25" t="s">
        <v>14</v>
      </c>
      <c r="B5" s="25">
        <f>Occupancy!B5</f>
        <v>83</v>
      </c>
      <c r="C5" s="25">
        <f>TimeBandTicketsByMachine!E11</f>
        <v>1544</v>
      </c>
      <c r="D5" s="25">
        <f>TimeBandTicketsByMachine!F11</f>
        <v>1428</v>
      </c>
      <c r="E5" s="25">
        <f>TimeBandTicketsByMachine!G11</f>
        <v>1453</v>
      </c>
      <c r="F5" s="25">
        <f>TimeBandTicketsByMachine!H11</f>
        <v>1585</v>
      </c>
      <c r="G5" s="25">
        <f>TimeBandTicketsByMachine!I11</f>
        <v>1931</v>
      </c>
      <c r="H5" s="25">
        <f>TimeBandTicketsByMachine!J11</f>
        <v>1349</v>
      </c>
      <c r="I5" s="25">
        <f>TimeBandTicketsByMachine!K11</f>
        <v>1176</v>
      </c>
      <c r="J5" s="25">
        <f>TimeBandTicketsByMachine!L11</f>
        <v>1260</v>
      </c>
      <c r="K5" s="25">
        <f>TimeBandTicketsByMachine!M11</f>
        <v>1644</v>
      </c>
      <c r="L5" s="25">
        <f>TimeBandTicketsByMachine!N11</f>
        <v>1087</v>
      </c>
      <c r="M5" s="25">
        <f>TimeBandTicketsByMachine!O11</f>
        <v>1370</v>
      </c>
      <c r="N5" s="25">
        <f>TimeBandTicketsByMachine!P11</f>
        <v>1397</v>
      </c>
      <c r="O5" s="38">
        <f t="shared" ref="O5:O12" si="0">MAX(C5:N5)</f>
        <v>1931</v>
      </c>
      <c r="P5" s="41">
        <f t="shared" ref="P5:P12" si="1">MIN(C5:N5)</f>
        <v>1087</v>
      </c>
      <c r="Q5" s="44">
        <f t="shared" ref="Q5:Q12" si="2">O5/P5</f>
        <v>1.7764489420423184</v>
      </c>
    </row>
    <row r="6" spans="1:17" ht="15" x14ac:dyDescent="0.2">
      <c r="A6" s="25" t="s">
        <v>15</v>
      </c>
      <c r="B6" s="25">
        <f>Occupancy!B6</f>
        <v>9</v>
      </c>
      <c r="C6" s="25">
        <f>TimeBandTicketsByMachine!E15</f>
        <v>1437</v>
      </c>
      <c r="D6" s="25">
        <f>TimeBandTicketsByMachine!F15</f>
        <v>1434</v>
      </c>
      <c r="E6" s="25">
        <f>TimeBandTicketsByMachine!G15</f>
        <v>1253</v>
      </c>
      <c r="F6" s="25">
        <f>TimeBandTicketsByMachine!H15</f>
        <v>1408</v>
      </c>
      <c r="G6" s="25">
        <f>TimeBandTicketsByMachine!I15</f>
        <v>1338</v>
      </c>
      <c r="H6" s="25">
        <f>TimeBandTicketsByMachine!J15</f>
        <v>1603</v>
      </c>
      <c r="I6" s="25">
        <f>TimeBandTicketsByMachine!K15</f>
        <v>1520</v>
      </c>
      <c r="J6" s="25">
        <f>TimeBandTicketsByMachine!L15</f>
        <v>1534</v>
      </c>
      <c r="K6" s="25">
        <f>TimeBandTicketsByMachine!M15</f>
        <v>1418</v>
      </c>
      <c r="L6" s="25">
        <f>TimeBandTicketsByMachine!N15</f>
        <v>1373</v>
      </c>
      <c r="M6" s="25">
        <f>TimeBandTicketsByMachine!O15</f>
        <v>1287</v>
      </c>
      <c r="N6" s="25">
        <f>TimeBandTicketsByMachine!P15</f>
        <v>1555</v>
      </c>
      <c r="O6" s="38">
        <f t="shared" si="0"/>
        <v>1603</v>
      </c>
      <c r="P6" s="41">
        <f t="shared" si="1"/>
        <v>1253</v>
      </c>
      <c r="Q6" s="44">
        <f t="shared" si="2"/>
        <v>1.2793296089385475</v>
      </c>
    </row>
    <row r="7" spans="1:17" ht="15" x14ac:dyDescent="0.2">
      <c r="A7" s="25" t="s">
        <v>58</v>
      </c>
      <c r="B7" s="25">
        <f>Occupancy!B7</f>
        <v>99</v>
      </c>
      <c r="C7" s="25">
        <f>TimeBandTicketsByMachine!E21</f>
        <v>2650</v>
      </c>
      <c r="D7" s="25">
        <f>TimeBandTicketsByMachine!F21</f>
        <v>2924</v>
      </c>
      <c r="E7" s="25">
        <f>TimeBandTicketsByMachine!G21</f>
        <v>2898</v>
      </c>
      <c r="F7" s="25">
        <f>TimeBandTicketsByMachine!H21</f>
        <v>3167</v>
      </c>
      <c r="G7" s="25">
        <f>TimeBandTicketsByMachine!I21</f>
        <v>3450</v>
      </c>
      <c r="H7" s="25">
        <f>TimeBandTicketsByMachine!J21</f>
        <v>3403</v>
      </c>
      <c r="I7" s="25">
        <f>TimeBandTicketsByMachine!K21</f>
        <v>3497</v>
      </c>
      <c r="J7" s="25">
        <f>TimeBandTicketsByMachine!L21</f>
        <v>3238</v>
      </c>
      <c r="K7" s="25">
        <f>TimeBandTicketsByMachine!M21</f>
        <v>3613</v>
      </c>
      <c r="L7" s="25">
        <f>TimeBandTicketsByMachine!N21</f>
        <v>2620</v>
      </c>
      <c r="M7" s="25">
        <f>TimeBandTicketsByMachine!O21</f>
        <v>2398</v>
      </c>
      <c r="N7" s="25">
        <f>TimeBandTicketsByMachine!P21</f>
        <v>3048</v>
      </c>
      <c r="O7" s="38">
        <f t="shared" si="0"/>
        <v>3613</v>
      </c>
      <c r="P7" s="41">
        <f t="shared" si="1"/>
        <v>2398</v>
      </c>
      <c r="Q7" s="44">
        <f t="shared" si="2"/>
        <v>1.5066722268557131</v>
      </c>
    </row>
    <row r="8" spans="1:17" ht="15" x14ac:dyDescent="0.2">
      <c r="A8" s="25" t="s">
        <v>55</v>
      </c>
      <c r="B8" s="25">
        <f>Occupancy!B8</f>
        <v>222</v>
      </c>
      <c r="C8" s="25">
        <f>TimeBandTicketsByMachine!E26</f>
        <v>11435</v>
      </c>
      <c r="D8" s="25">
        <f>TimeBandTicketsByMachine!F26</f>
        <v>11074</v>
      </c>
      <c r="E8" s="25">
        <f>TimeBandTicketsByMachine!G26</f>
        <v>9977</v>
      </c>
      <c r="F8" s="25">
        <f>TimeBandTicketsByMachine!H26</f>
        <v>11563</v>
      </c>
      <c r="G8" s="25">
        <f>TimeBandTicketsByMachine!I26</f>
        <v>9217</v>
      </c>
      <c r="H8" s="25">
        <f>TimeBandTicketsByMachine!J26</f>
        <v>9627</v>
      </c>
      <c r="I8" s="25">
        <f>TimeBandTicketsByMachine!K26</f>
        <v>8574</v>
      </c>
      <c r="J8" s="25">
        <f>TimeBandTicketsByMachine!L26</f>
        <v>9942</v>
      </c>
      <c r="K8" s="25">
        <f>TimeBandTicketsByMachine!M26</f>
        <v>10864</v>
      </c>
      <c r="L8" s="25">
        <f>TimeBandTicketsByMachine!N26</f>
        <v>8643</v>
      </c>
      <c r="M8" s="25">
        <f>TimeBandTicketsByMachine!O26</f>
        <v>9987</v>
      </c>
      <c r="N8" s="25">
        <f>TimeBandTicketsByMachine!P26</f>
        <v>10447</v>
      </c>
      <c r="O8" s="38">
        <f t="shared" si="0"/>
        <v>11563</v>
      </c>
      <c r="P8" s="41">
        <f t="shared" si="1"/>
        <v>8574</v>
      </c>
      <c r="Q8" s="44">
        <f t="shared" si="2"/>
        <v>1.3486120830417541</v>
      </c>
    </row>
    <row r="9" spans="1:17" ht="15" x14ac:dyDescent="0.2">
      <c r="A9" s="25" t="s">
        <v>21</v>
      </c>
      <c r="B9" s="25">
        <f>Occupancy!B9</f>
        <v>52</v>
      </c>
      <c r="C9" s="25">
        <f>TimeBandTicketsByMachine!E30</f>
        <v>3985</v>
      </c>
      <c r="D9" s="25">
        <f>TimeBandTicketsByMachine!F30</f>
        <v>4078</v>
      </c>
      <c r="E9" s="25">
        <f>TimeBandTicketsByMachine!G30</f>
        <v>3924</v>
      </c>
      <c r="F9" s="25">
        <f>TimeBandTicketsByMachine!H30</f>
        <v>3855</v>
      </c>
      <c r="G9" s="25">
        <f>TimeBandTicketsByMachine!I30</f>
        <v>4639</v>
      </c>
      <c r="H9" s="25">
        <f>TimeBandTicketsByMachine!J30</f>
        <v>3976</v>
      </c>
      <c r="I9" s="25">
        <f>TimeBandTicketsByMachine!K30</f>
        <v>3047</v>
      </c>
      <c r="J9" s="25">
        <f>TimeBandTicketsByMachine!L30</f>
        <v>3348</v>
      </c>
      <c r="K9" s="25">
        <f>TimeBandTicketsByMachine!M30</f>
        <v>2874</v>
      </c>
      <c r="L9" s="25">
        <f>TimeBandTicketsByMachine!N30</f>
        <v>2295</v>
      </c>
      <c r="M9" s="25">
        <f>TimeBandTicketsByMachine!O30</f>
        <v>3741</v>
      </c>
      <c r="N9" s="25">
        <f>TimeBandTicketsByMachine!P30</f>
        <v>3981</v>
      </c>
      <c r="O9" s="38">
        <f t="shared" si="0"/>
        <v>4639</v>
      </c>
      <c r="P9" s="41">
        <f t="shared" si="1"/>
        <v>2295</v>
      </c>
      <c r="Q9" s="44">
        <f t="shared" si="2"/>
        <v>2.0213507625272333</v>
      </c>
    </row>
    <row r="10" spans="1:17" ht="15" x14ac:dyDescent="0.2">
      <c r="A10" s="25" t="s">
        <v>22</v>
      </c>
      <c r="B10" s="25">
        <f>Occupancy!B10</f>
        <v>13</v>
      </c>
      <c r="C10" s="25">
        <f>TimeBandTicketsByMachine!E34</f>
        <v>754</v>
      </c>
      <c r="D10" s="25">
        <f>TimeBandTicketsByMachine!F34</f>
        <v>794</v>
      </c>
      <c r="E10" s="25">
        <f>TimeBandTicketsByMachine!G34</f>
        <v>850</v>
      </c>
      <c r="F10" s="25">
        <f>TimeBandTicketsByMachine!H34</f>
        <v>871</v>
      </c>
      <c r="G10" s="25">
        <f>TimeBandTicketsByMachine!I34</f>
        <v>914</v>
      </c>
      <c r="H10" s="25">
        <f>TimeBandTicketsByMachine!J34</f>
        <v>919</v>
      </c>
      <c r="I10" s="25">
        <f>TimeBandTicketsByMachine!K34</f>
        <v>1099</v>
      </c>
      <c r="J10" s="25">
        <f>TimeBandTicketsByMachine!L34</f>
        <v>1001</v>
      </c>
      <c r="K10" s="25">
        <f>TimeBandTicketsByMachine!M34</f>
        <v>1051</v>
      </c>
      <c r="L10" s="25">
        <f>TimeBandTicketsByMachine!N34</f>
        <v>869</v>
      </c>
      <c r="M10" s="25">
        <f>TimeBandTicketsByMachine!O34</f>
        <v>837</v>
      </c>
      <c r="N10" s="25">
        <f>TimeBandTicketsByMachine!P34</f>
        <v>1042</v>
      </c>
      <c r="O10" s="38">
        <f t="shared" si="0"/>
        <v>1099</v>
      </c>
      <c r="P10" s="41">
        <f t="shared" si="1"/>
        <v>754</v>
      </c>
      <c r="Q10" s="44">
        <f t="shared" si="2"/>
        <v>1.4575596816976126</v>
      </c>
    </row>
    <row r="11" spans="1:17" ht="15" x14ac:dyDescent="0.2">
      <c r="A11" s="25" t="s">
        <v>48</v>
      </c>
      <c r="B11" s="25">
        <f>Occupancy!B11</f>
        <v>26</v>
      </c>
      <c r="C11" s="25">
        <f>TimeBandTicketsByMachine!E39</f>
        <v>2693</v>
      </c>
      <c r="D11" s="25">
        <f>TimeBandTicketsByMachine!F39</f>
        <v>2788</v>
      </c>
      <c r="E11" s="25">
        <f>TimeBandTicketsByMachine!G39</f>
        <v>2648</v>
      </c>
      <c r="F11" s="25">
        <f>TimeBandTicketsByMachine!H39</f>
        <v>2776</v>
      </c>
      <c r="G11" s="25">
        <f>TimeBandTicketsByMachine!I39</f>
        <v>3057</v>
      </c>
      <c r="H11" s="25">
        <f>TimeBandTicketsByMachine!J39</f>
        <v>3026</v>
      </c>
      <c r="I11" s="25">
        <f>TimeBandTicketsByMachine!K39</f>
        <v>2972</v>
      </c>
      <c r="J11" s="25">
        <f>TimeBandTicketsByMachine!L39</f>
        <v>3087</v>
      </c>
      <c r="K11" s="25">
        <f>TimeBandTicketsByMachine!M39</f>
        <v>3235</v>
      </c>
      <c r="L11" s="25">
        <f>TimeBandTicketsByMachine!N39</f>
        <v>2737</v>
      </c>
      <c r="M11" s="25">
        <f>TimeBandTicketsByMachine!O39</f>
        <v>2570</v>
      </c>
      <c r="N11" s="25">
        <f>TimeBandTicketsByMachine!P39</f>
        <v>3007</v>
      </c>
      <c r="O11" s="38">
        <f t="shared" si="0"/>
        <v>3235</v>
      </c>
      <c r="P11" s="41">
        <f t="shared" si="1"/>
        <v>2570</v>
      </c>
      <c r="Q11" s="44">
        <f t="shared" si="2"/>
        <v>1.2587548638132295</v>
      </c>
    </row>
    <row r="12" spans="1:17" ht="15.75" x14ac:dyDescent="0.25">
      <c r="A12" s="27" t="s">
        <v>12</v>
      </c>
      <c r="B12" s="27">
        <f>SUM(B4:B11)</f>
        <v>557</v>
      </c>
      <c r="C12" s="27">
        <f>SUM(C4:C11)</f>
        <v>26432</v>
      </c>
      <c r="D12" s="27">
        <f t="shared" ref="D12:N12" si="3">SUM(D4:D11)</f>
        <v>26735</v>
      </c>
      <c r="E12" s="27">
        <f t="shared" si="3"/>
        <v>25221</v>
      </c>
      <c r="F12" s="27">
        <f t="shared" si="3"/>
        <v>27581</v>
      </c>
      <c r="G12" s="27">
        <f t="shared" si="3"/>
        <v>27249</v>
      </c>
      <c r="H12" s="27">
        <f t="shared" si="3"/>
        <v>26150</v>
      </c>
      <c r="I12" s="27">
        <f t="shared" si="3"/>
        <v>24131</v>
      </c>
      <c r="J12" s="27">
        <f t="shared" si="3"/>
        <v>25559</v>
      </c>
      <c r="K12" s="27">
        <f t="shared" si="3"/>
        <v>27496</v>
      </c>
      <c r="L12" s="27">
        <f t="shared" si="3"/>
        <v>21260</v>
      </c>
      <c r="M12" s="27">
        <f t="shared" si="3"/>
        <v>24169</v>
      </c>
      <c r="N12" s="27">
        <f t="shared" si="3"/>
        <v>26725</v>
      </c>
      <c r="O12" s="39">
        <f t="shared" si="0"/>
        <v>27581</v>
      </c>
      <c r="P12" s="42">
        <f t="shared" si="1"/>
        <v>21260</v>
      </c>
      <c r="Q12" s="45">
        <f t="shared" si="2"/>
        <v>1.2973189087488242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TimeBandTicketsByMachine</vt:lpstr>
      <vt:lpstr>Occupancy</vt:lpstr>
      <vt:lpstr>Seasons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2023-07-06T09:02:15Z</dcterms:created>
  <dcterms:modified xsi:type="dcterms:W3CDTF">2023-07-14T15:48:58Z</dcterms:modified>
</cp:coreProperties>
</file>